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11640" activeTab="0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3">'Część merytoryczna'!$A$2:$K$76</definedName>
    <definedName name="_xlnm.Print_Area" localSheetId="2">'Część opisowa'!$A$2:$F$107</definedName>
    <definedName name="_xlnm.Print_Area" localSheetId="0">'Instytucja'!$B$2:$G$110</definedName>
    <definedName name="_xlnm.Print_Area" localSheetId="1">'Zatrudnienie'!$B$1:$G$75</definedName>
  </definedNames>
  <calcPr fullCalcOnLoad="1"/>
</workbook>
</file>

<file path=xl/sharedStrings.xml><?xml version="1.0" encoding="utf-8"?>
<sst xmlns="http://schemas.openxmlformats.org/spreadsheetml/2006/main" count="631" uniqueCount="255">
  <si>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</si>
  <si>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</si>
  <si>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</si>
  <si>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</si>
  <si>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</si>
  <si>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</si>
  <si>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</si>
  <si>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</si>
  <si>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</si>
  <si>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</si>
  <si>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</si>
  <si>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</si>
  <si>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</si>
  <si>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</si>
  <si>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</si>
  <si>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</si>
  <si>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</si>
  <si>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</si>
  <si>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</si>
  <si>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</si>
  <si>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</si>
  <si>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</si>
  <si>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</si>
  <si>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</si>
  <si>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</si>
  <si>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</si>
  <si>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</si>
  <si>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</si>
  <si>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</si>
  <si>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</si>
  <si>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</si>
  <si>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</si>
  <si>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</si>
  <si>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</si>
  <si>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</si>
  <si>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</si>
  <si>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</si>
  <si>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</si>
  <si>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</si>
  <si>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</si>
  <si>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</si>
  <si>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</si>
  <si>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</si>
  <si>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</si>
  <si>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</si>
  <si>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</si>
  <si>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</si>
  <si>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</si>
  <si>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</si>
  <si>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</si>
  <si>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</si>
  <si>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</si>
  <si>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</si>
  <si>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</si>
  <si>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</si>
  <si>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</si>
  <si>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</si>
  <si>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</si>
  <si>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</si>
  <si>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</si>
  <si>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</si>
  <si>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</si>
  <si>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</si>
  <si>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</si>
  <si>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</si>
  <si>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</si>
  <si>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</si>
  <si>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</si>
  <si>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</si>
  <si>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</si>
  <si>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</si>
  <si>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</si>
  <si>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</si>
  <si>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</si>
  <si>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</si>
  <si>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</si>
  <si>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</si>
  <si>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</si>
  <si>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</si>
  <si>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</si>
  <si>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</si>
  <si>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</si>
  <si>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</si>
  <si>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</si>
  <si>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</si>
  <si>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</si>
  <si>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</si>
  <si>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</si>
  <si>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</si>
  <si>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</si>
  <si>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</si>
  <si>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Wykonanie na dzień 31.12.2011 r.</t>
  </si>
  <si>
    <t>Wykonanie na dzień 31.12.2012 r.</t>
  </si>
  <si>
    <t>Wykonanie na dzień 31.12.2012 r. wraz z częścią merytoryczną</t>
  </si>
  <si>
    <t>Ogółem:</t>
  </si>
  <si>
    <t>Razem kol. 2:</t>
  </si>
  <si>
    <t>Razem kol. 1:</t>
  </si>
  <si>
    <t>Razem kol. 3:</t>
  </si>
  <si>
    <t>Razem kol. 4:</t>
  </si>
  <si>
    <t>Dynamika     (4:3)</t>
  </si>
  <si>
    <t>Plan po zmianach na dzień  31.12.2012 r.</t>
  </si>
  <si>
    <t>Podpis Dyrektora Instytucji</t>
  </si>
  <si>
    <t>Weryfikacja materiału przez jednostkę nadrzędną:</t>
  </si>
  <si>
    <t>Podpis Dysponenta</t>
  </si>
  <si>
    <t>Podpis resortowego Prezydenta</t>
  </si>
  <si>
    <t>Dysponent:</t>
  </si>
  <si>
    <t>Jednostka:</t>
  </si>
  <si>
    <t>Termin przekazania:</t>
  </si>
  <si>
    <t>1</t>
  </si>
  <si>
    <t>2</t>
  </si>
  <si>
    <t>3</t>
  </si>
  <si>
    <t>4</t>
  </si>
  <si>
    <t>KWOTA NA WYNAGRODZENIA UJĘTA W BUDŻECIE MIASTA  (§ 401, 402, 405)</t>
  </si>
  <si>
    <t>KONTROLA:</t>
  </si>
  <si>
    <t>Suma: Poz.I.3 + poz.II.3 + III.3a</t>
  </si>
  <si>
    <t>Różnica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</si>
  <si>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</si>
  <si>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</si>
  <si>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</si>
  <si>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</si>
  <si>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</si>
  <si>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</si>
  <si>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</si>
  <si>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</si>
  <si>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</si>
  <si>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</si>
  <si>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</si>
  <si>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</si>
  <si>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</si>
  <si>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</si>
  <si>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</si>
  <si>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nagrody jubileuszowe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</si>
  <si>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</si>
  <si>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</si>
  <si>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</si>
  <si>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</si>
  <si>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</si>
  <si>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</si>
  <si>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</si>
  <si>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</si>
  <si>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- należy wyszczególnić/nagroda roczna</t>
  </si>
  <si>
    <t>PRACOWNICY ZATRUDNIENI NA PODSTAWIE UMÓW O ZASTĘPSTWO</t>
  </si>
  <si>
    <t xml:space="preserve"> - inne - należy wyszczególnić</t>
  </si>
  <si>
    <t>PRACOWNICY POZOSTALI ZATRUDNIENI W RAMACH ROBÓT PUBLICZNYCH, PRAC INTERWENCYJNYCH I INNYCH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</si>
  <si>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</si>
  <si>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</si>
  <si>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</si>
  <si>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</si>
  <si>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Podpis dyrektora jednostki......................................................</t>
  </si>
  <si>
    <t>.....................................................................</t>
  </si>
  <si>
    <t>Podpis  dysponenta</t>
  </si>
  <si>
    <t>Wydział Kultury</t>
  </si>
  <si>
    <t>Średnie wynagrodzenie angażowe wynikające z umów o pracę
w złotych /1 etat  (poz.3 pkt a/ poz.1/12 m-cy)</t>
  </si>
  <si>
    <t xml:space="preserve"> - jednorazowe wypłaty wynagrodzeń z tytułu braku podwyżek</t>
  </si>
  <si>
    <t>Średnie wynagrodzenie angażowe wynikające z umów o pracę
w złotych /1 etat (poz.3 pkt a/ poz.1 / 12 m-cy)</t>
  </si>
  <si>
    <t>Średnie wynagrodzenie wynikające z umów o pracę
w złotych /1 etat (poz.3 pkt a/ poz.1 /12 m-cy)</t>
  </si>
  <si>
    <t>Szczecin, dn.</t>
  </si>
  <si>
    <t>Data i podpis Głównego Księgowego, nr tel.</t>
  </si>
  <si>
    <t>Data i podpis Głównego Księgowego.</t>
  </si>
  <si>
    <t>Data i podpis Głównego Księgowego</t>
  </si>
  <si>
    <t xml:space="preserve">* Rodzaje działalności - istnieje możliwość zmiany nazw wydarzeń artystycznych w zależności od prowadzonej działalności </t>
  </si>
  <si>
    <t>Rodzaj działności*</t>
  </si>
  <si>
    <t>………………………………………………………………………………..</t>
  </si>
  <si>
    <t>………………………………………………………………………………</t>
  </si>
  <si>
    <t>Liczba***</t>
  </si>
  <si>
    <t xml:space="preserve">Frekwencja **                </t>
  </si>
  <si>
    <t xml:space="preserve">Dynamika  (5:2)   </t>
  </si>
  <si>
    <t>Dynamika   (6:3)</t>
  </si>
  <si>
    <t>** Frekwencja - do wyliczenia procentowo</t>
  </si>
  <si>
    <t>*** Liczba - wpisujemy jednorazowe wydarzenia, w przypadku wydarzeń cyklicznych, powtarzających się - sumujemy</t>
  </si>
  <si>
    <t>9</t>
  </si>
  <si>
    <t>Razem kol. 5:</t>
  </si>
  <si>
    <t>1. Sala Główna</t>
  </si>
  <si>
    <t>2. Sala wystawowa               (piwnica)</t>
  </si>
  <si>
    <t>3. Galeria                                 (I piętro)</t>
  </si>
  <si>
    <t>4. Galeria                                     (II piętro)</t>
  </si>
  <si>
    <t>5. Konferencje</t>
  </si>
  <si>
    <t>Razem kol. 6:</t>
  </si>
  <si>
    <t>Razem kol. 7:</t>
  </si>
  <si>
    <t>Razem kol. 8:</t>
  </si>
  <si>
    <t>Razem kol. 9:</t>
  </si>
  <si>
    <t>Razem kol. 10:</t>
  </si>
  <si>
    <t>Instytucja kultury: Trafostacja Sztuki Szczecin</t>
  </si>
  <si>
    <t>Dział 921   Rozdział 92114</t>
  </si>
  <si>
    <t>Plan na dzień 01.01.2012 r.</t>
  </si>
  <si>
    <t>Wykonanie planu na dzień 31.12.2012 r.</t>
  </si>
  <si>
    <t>Dynamika (5:4)</t>
  </si>
  <si>
    <t>Plan na dzień   01.01.2012 r.</t>
  </si>
  <si>
    <t>Plan po zmianach na dzień 31.12.2012 r.</t>
  </si>
  <si>
    <t xml:space="preserve">Zatrudnienie i wynagrodzenie na dzień 31 grudnia  2012 roku </t>
  </si>
  <si>
    <t>Część opisowa do wykonania planu finansowego za rok 2012</t>
  </si>
  <si>
    <t>Liczba widzów (uczestników)</t>
  </si>
  <si>
    <t>Część opisowa - merytoryczna do wykonanie planu finansowego za rok 2012</t>
  </si>
  <si>
    <t>Trafostacja Sztuki Szczecin</t>
  </si>
  <si>
    <t>Część opisowa z wykonania planu finansowego za rok 2012 Trafostacji Sztuki Szczecin</t>
  </si>
  <si>
    <t>……………………………………………………………………………..</t>
  </si>
  <si>
    <t>Działalność merytoryczna Trafostacji Sztuki Szczecin za okres od 02 listopada 2012 r. - 31 grudnia 2012 r.</t>
  </si>
  <si>
    <t>6. Działalność edukacyjna, artystyczna i kulturalna</t>
  </si>
  <si>
    <t>7. Działalność eventowa i projektowa</t>
  </si>
  <si>
    <t>8. Projekty zewnętrzne</t>
  </si>
  <si>
    <t>9. Wydarzenia komercyjne</t>
  </si>
  <si>
    <t>10. Inne formy działalności</t>
  </si>
  <si>
    <t xml:space="preserve">              Sprawozdanie z wykonania planu finasowego na dzień 31 grudnia 20012 r.         </t>
  </si>
  <si>
    <t>badania lekarskie pracowników</t>
  </si>
  <si>
    <t>prawne</t>
  </si>
  <si>
    <t>rychłowski</t>
  </si>
  <si>
    <t>doradcze</t>
  </si>
  <si>
    <t>koterba</t>
  </si>
  <si>
    <t>preiss</t>
  </si>
  <si>
    <t>porządkowe</t>
  </si>
  <si>
    <t xml:space="preserve">miazga </t>
  </si>
  <si>
    <t>informatyczne</t>
  </si>
  <si>
    <t>udostępnianie oprogramowania</t>
  </si>
  <si>
    <t>malucha</t>
  </si>
  <si>
    <t>unizeto</t>
  </si>
  <si>
    <t>tłumaczenia</t>
  </si>
  <si>
    <t>kadrowe</t>
  </si>
  <si>
    <t>pieczątki</t>
  </si>
  <si>
    <t>aparaty tel</t>
  </si>
  <si>
    <t>mat biurowe</t>
  </si>
  <si>
    <t>tonery</t>
  </si>
  <si>
    <t>czajnik</t>
  </si>
  <si>
    <t>filiżanki,</t>
  </si>
  <si>
    <t>bankowe</t>
  </si>
  <si>
    <t>w 2012r Instytucja  otrzymała dotację podmiotową od Urzędu Miasta w Szczecinie</t>
  </si>
  <si>
    <t>w 2012r Instytucja nie otrzymała dotacji</t>
  </si>
  <si>
    <t>w 2012r Instytucja nie uzyskała przychodów finansowych</t>
  </si>
  <si>
    <t>w 2012r Instytucja nie uzyskała przychodów z innych źródeł</t>
  </si>
  <si>
    <t>w 2012r nie wystąpił w Instytucji VAT podlegający zwrotowi lub do zapłaty</t>
  </si>
  <si>
    <t>suma kosztów według rodzaju</t>
  </si>
  <si>
    <t>w 2012r nie wystąpiły w Instytucji</t>
  </si>
  <si>
    <t>koszt usług wykonanych przez osoby prawne i fizyczne prowadzące działalność gospodarczą</t>
  </si>
  <si>
    <t>koszt podatków i opłat administarcyjnych</t>
  </si>
  <si>
    <t>koszt wypłat pieniężnych i świadczeń w naturze wypłaconych lub wydanych pracownikom oraz osobom fizycznym nie prowadzącym działalności gospodarczej, którym zlecono pracę lub wykonanie dzieła</t>
  </si>
  <si>
    <t>wynagrodzenia osobowe - płace brutto osób zatrudnionych na podstawie umowy o pracę</t>
  </si>
  <si>
    <t>składki zus społeczne ( emerytalne, rentowe, wypadkowe, fundusz pracy ) opłacane przez płatnika</t>
  </si>
  <si>
    <t xml:space="preserve">koszty pozostałe obejmują koszt podróży służbowych, ubezpieczenia, i inne nie ujęte w zespole 4 kont  </t>
  </si>
  <si>
    <t>koszt obejmuje składki ZUS od wynagrodzeń oraz inne świadczenia na rzecz pracowników</t>
  </si>
  <si>
    <t>w 2012r Instytucja  osiągnęła przychodów własnych, jedynie z dotacji podmiotowej od Urzędu Miasta w Szczecinie</t>
  </si>
  <si>
    <t>w 2012r Instytucja  nie osiągnęła przychodów</t>
  </si>
  <si>
    <t>w 2012r Instytucja nie otrzymała dotacji celowej</t>
  </si>
  <si>
    <t>w 2012r Instytucja nie otrzymała dotacji MKiDN</t>
  </si>
  <si>
    <t>w 2012r Instytucja nie otrzymała dotacji z funduszy międzynarodowych</t>
  </si>
  <si>
    <t xml:space="preserve">w 2012 r w Instytucji wystąpiło zużycie materiałów takich jak: pieczątki, koszty materiałów biurowych, tonery, wyposażenie biura, aparaty telefoniczne dla pracowników </t>
  </si>
  <si>
    <t>czynsz za biuro przy ul. Mickiewicza 2 w Szczecinie, stanowisko pracy w Klubie 13-muz w Szczecinie, koszty opłaty początkowej za leasing operacyjny samochodu</t>
  </si>
  <si>
    <t>wynagrodzenie z tyt umów zleceń związanych z przygotowaniem produkcji katalogu, opracowaniem materiałów publicystycznych oraz zdjęc do katalogu, przygotowaniem materiału/tekstu do katalogu, opracowaniem systemu identyfikacji wizualnej, opracowaniem i współtworzeniem oferty programowej na rok 2013, przygotowaniem wniosku o dotację MKiDN</t>
  </si>
  <si>
    <t>kwota zwrotu z rozliczenia dotacji podmiotowej, zobowiązanie z tyt. opłaty rejestracyjnej samochodu, płatnej w styczniu 2013, opłata za pocztę kurierską płatną w styczniu 2013</t>
  </si>
  <si>
    <t>w 2012 Instytucja nie otrzymała środków od osób fizycznych i prawnych</t>
  </si>
  <si>
    <t>suma kosztów poniesionych przez instytucję od daty rozpoczęcia działalności tj. od 1-11-2012 do dnia 31-12-2012r. Koszty - wyrażone wartościowo zużycie czynników produkcji, wykorzystanie zasobów ludzkich, usług obcych w związku z prowadzoną działalnością gospodarczą.</t>
  </si>
  <si>
    <t xml:space="preserve">w 2012r wystąpiła w Instytucji amortyzacja sprzętu jedynie o wartości poniżej 3,5 tys. zł, takiego jak: zestawy komputerowe, drukarka/urządzenie wielofunkcyjne, oprogramowanie OFFICE + PC ALSTOR, aparat fotograficzny, kamera, tablety, statyw wielofukcyjny </t>
  </si>
  <si>
    <t>opłata rejestracyjna samochód</t>
  </si>
  <si>
    <t>rozliczenie kosztów delegacji służbowej zrealizowanej samochodem prywatnym</t>
  </si>
  <si>
    <t>koszt ubezpieczenia sprzętu biurowego rozliczane w czasie</t>
  </si>
  <si>
    <t>wykorzystana dotacja podmiotowa - różnicę pomiędzy dotacją otrzymaną i wykorzystaną przedstawiono w pozycji zobowiązania</t>
  </si>
  <si>
    <t>usługi prawne, doradcze w zakresie organizacji działalności statutowej, informatyczne, bankowe, kadrowo - płacowe, tłumaczenia, dzierżawa oprogramowania FK, usługi organizacyjno - porządkowe w biurze przy ulicy Mickiewicza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</si>
</sst>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sz val="10"/>
      <color indexed="8"/>
      <name val="Helv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8"/>
      <color indexed="8"/>
      <name val="Arial"/>
      <family val="2"/>
    </font>
    <font>
      <b/>
      <sz val="20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Czcionka tekstu podstawowego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2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66" fillId="0" borderId="0" xfId="0" applyFont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2" fillId="33" borderId="12" xfId="51" applyNumberFormat="1" applyFont="1" applyFill="1" applyBorder="1" applyAlignment="1">
      <alignment horizontal="right" vertical="center" wrapText="1" readingOrder="1"/>
      <protection/>
    </xf>
    <xf numFmtId="0" fontId="2" fillId="33" borderId="10" xfId="51" applyNumberFormat="1" applyFont="1" applyFill="1" applyBorder="1" applyAlignment="1">
      <alignment horizontal="left" vertical="center" wrapText="1" readingOrder="1"/>
      <protection/>
    </xf>
    <xf numFmtId="3" fontId="2" fillId="33" borderId="10" xfId="51" applyNumberFormat="1" applyFont="1" applyFill="1" applyBorder="1" applyAlignment="1">
      <alignment horizontal="right" vertical="center" wrapText="1" readingOrder="1"/>
      <protection/>
    </xf>
    <xf numFmtId="0" fontId="3" fillId="0" borderId="12" xfId="51" applyNumberFormat="1" applyFont="1" applyFill="1" applyBorder="1" applyAlignment="1">
      <alignment vertical="center" wrapText="1" readingOrder="1"/>
      <protection/>
    </xf>
    <xf numFmtId="0" fontId="3" fillId="0" borderId="10" xfId="51" applyNumberFormat="1" applyFont="1" applyFill="1" applyBorder="1" applyAlignment="1">
      <alignment vertical="center" wrapText="1" readingOrder="1"/>
      <protection/>
    </xf>
    <xf numFmtId="3" fontId="3" fillId="0" borderId="10" xfId="51" applyNumberFormat="1" applyFont="1" applyFill="1" applyBorder="1" applyAlignment="1" applyProtection="1">
      <alignment vertical="center" wrapText="1" readingOrder="1"/>
      <protection locked="0"/>
    </xf>
    <xf numFmtId="3" fontId="3" fillId="0" borderId="10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0" xfId="51" applyNumberFormat="1" applyFont="1" applyFill="1" applyBorder="1" applyAlignment="1" applyProtection="1">
      <alignment vertical="center" wrapText="1" readingOrder="1"/>
      <protection locked="0"/>
    </xf>
    <xf numFmtId="3" fontId="2" fillId="33" borderId="10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34" borderId="12" xfId="51" applyNumberFormat="1" applyFont="1" applyFill="1" applyBorder="1" applyAlignment="1">
      <alignment horizontal="center" vertical="center" wrapText="1" readingOrder="1"/>
      <protection/>
    </xf>
    <xf numFmtId="0" fontId="2" fillId="34" borderId="10" xfId="51" applyNumberFormat="1" applyFont="1" applyFill="1" applyBorder="1" applyAlignment="1">
      <alignment horizontal="left" vertical="center" wrapText="1" readingOrder="1"/>
      <protection/>
    </xf>
    <xf numFmtId="3" fontId="2" fillId="34" borderId="10" xfId="51" applyNumberFormat="1" applyFont="1" applyFill="1" applyBorder="1" applyAlignment="1">
      <alignment horizontal="right" vertical="center" wrapText="1" readingOrder="1"/>
      <protection/>
    </xf>
    <xf numFmtId="0" fontId="3" fillId="33" borderId="12" xfId="51" applyNumberFormat="1" applyFont="1" applyFill="1" applyBorder="1" applyAlignment="1">
      <alignment vertical="center" wrapText="1" readingOrder="1"/>
      <protection/>
    </xf>
    <xf numFmtId="0" fontId="2" fillId="33" borderId="10" xfId="51" applyNumberFormat="1" applyFont="1" applyFill="1" applyBorder="1" applyAlignment="1">
      <alignment vertical="center" wrapText="1" readingOrder="1"/>
      <protection/>
    </xf>
    <xf numFmtId="0" fontId="3" fillId="0" borderId="12" xfId="51" applyNumberFormat="1" applyFont="1" applyFill="1" applyBorder="1" applyAlignment="1">
      <alignment horizontal="center" vertical="center" wrapText="1" readingOrder="1"/>
      <protection/>
    </xf>
    <xf numFmtId="3" fontId="5" fillId="0" borderId="10" xfId="51" applyNumberFormat="1" applyFont="1" applyFill="1" applyBorder="1" applyAlignment="1" applyProtection="1">
      <alignment vertical="center" wrapText="1" readingOrder="1"/>
      <protection locked="0"/>
    </xf>
    <xf numFmtId="0" fontId="2" fillId="0" borderId="10" xfId="51" applyNumberFormat="1" applyFont="1" applyFill="1" applyBorder="1" applyAlignment="1">
      <alignment vertical="center" wrapText="1" readingOrder="1"/>
      <protection/>
    </xf>
    <xf numFmtId="0" fontId="2" fillId="0" borderId="12" xfId="51" applyNumberFormat="1" applyFont="1" applyFill="1" applyBorder="1" applyAlignment="1">
      <alignment horizontal="right" vertical="center" wrapText="1" readingOrder="1"/>
      <protection/>
    </xf>
    <xf numFmtId="0" fontId="3" fillId="0" borderId="10" xfId="51" applyNumberFormat="1" applyFont="1" applyFill="1" applyBorder="1" applyAlignment="1">
      <alignment horizontal="left" vertical="center" wrapText="1" readingOrder="1"/>
      <protection/>
    </xf>
    <xf numFmtId="3" fontId="3" fillId="0" borderId="10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2" xfId="51" applyNumberFormat="1" applyFont="1" applyFill="1" applyBorder="1" applyAlignment="1">
      <alignment horizontal="center" vertical="center" wrapText="1" readingOrder="1"/>
      <protection/>
    </xf>
    <xf numFmtId="0" fontId="2" fillId="0" borderId="10" xfId="51" applyNumberFormat="1" applyFont="1" applyFill="1" applyBorder="1" applyAlignment="1">
      <alignment horizontal="left" vertical="center" wrapText="1" readingOrder="1"/>
      <protection/>
    </xf>
    <xf numFmtId="3" fontId="2" fillId="0" borderId="10" xfId="51" applyNumberFormat="1" applyFont="1" applyFill="1" applyBorder="1" applyAlignment="1">
      <alignment horizontal="left" vertical="center" wrapText="1" readingOrder="1"/>
      <protection/>
    </xf>
    <xf numFmtId="3" fontId="2" fillId="34" borderId="10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4" borderId="10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2" xfId="51" applyNumberFormat="1" applyFont="1" applyFill="1" applyBorder="1" applyAlignment="1">
      <alignment horizontal="right" vertical="center" wrapText="1" readingOrder="1"/>
      <protection/>
    </xf>
    <xf numFmtId="3" fontId="3" fillId="0" borderId="10" xfId="51" applyNumberFormat="1" applyFont="1" applyFill="1" applyBorder="1" applyAlignment="1">
      <alignment horizontal="left" vertical="center" wrapText="1" readingOrder="1"/>
      <protection/>
    </xf>
    <xf numFmtId="0" fontId="2" fillId="35" borderId="12" xfId="51" applyNumberFormat="1" applyFont="1" applyFill="1" applyBorder="1" applyAlignment="1">
      <alignment horizontal="center" vertical="center" wrapText="1" readingOrder="1"/>
      <protection/>
    </xf>
    <xf numFmtId="0" fontId="2" fillId="35" borderId="10" xfId="51" applyNumberFormat="1" applyFont="1" applyFill="1" applyBorder="1" applyAlignment="1">
      <alignment horizontal="left" vertical="center" wrapText="1" readingOrder="1"/>
      <protection/>
    </xf>
    <xf numFmtId="3" fontId="3" fillId="35" borderId="10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2" xfId="51" applyNumberFormat="1" applyFont="1" applyFill="1" applyBorder="1" applyAlignment="1">
      <alignment horizontal="right" vertical="top" wrapText="1" readingOrder="1"/>
      <protection/>
    </xf>
    <xf numFmtId="0" fontId="3" fillId="0" borderId="10" xfId="51" applyNumberFormat="1" applyFont="1" applyFill="1" applyBorder="1" applyAlignment="1">
      <alignment horizontal="left" vertical="top" wrapText="1" readingOrder="1"/>
      <protection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0" fontId="5" fillId="0" borderId="12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0" fontId="5" fillId="0" borderId="14" xfId="52" applyFont="1" applyFill="1" applyBorder="1">
      <alignment/>
      <protection/>
    </xf>
    <xf numFmtId="0" fontId="5" fillId="0" borderId="10" xfId="52" applyFont="1" applyFill="1" applyBorder="1" applyAlignment="1">
      <alignment horizontal="right"/>
      <protection/>
    </xf>
    <xf numFmtId="0" fontId="5" fillId="0" borderId="14" xfId="52" applyFont="1" applyFill="1" applyBorder="1" applyAlignment="1">
      <alignment horizontal="right"/>
      <protection/>
    </xf>
    <xf numFmtId="164" fontId="66" fillId="0" borderId="0" xfId="0" applyNumberFormat="1" applyFont="1" applyAlignment="1">
      <alignment vertical="center" wrapText="1"/>
    </xf>
    <xf numFmtId="0" fontId="66" fillId="0" borderId="0" xfId="0" applyFont="1" applyAlignment="1">
      <alignment vertical="center" wrapText="1"/>
    </xf>
    <xf numFmtId="49" fontId="66" fillId="0" borderId="15" xfId="0" applyNumberFormat="1" applyFont="1" applyBorder="1" applyAlignment="1">
      <alignment vertical="center" wrapText="1"/>
    </xf>
    <xf numFmtId="49" fontId="66" fillId="0" borderId="16" xfId="0" applyNumberFormat="1" applyFont="1" applyBorder="1" applyAlignment="1">
      <alignment vertical="center" wrapText="1"/>
    </xf>
    <xf numFmtId="0" fontId="3" fillId="0" borderId="17" xfId="51" applyNumberFormat="1" applyFont="1" applyFill="1" applyBorder="1" applyAlignment="1">
      <alignment horizontal="center" vertical="center" wrapText="1" readingOrder="1"/>
      <protection/>
    </xf>
    <xf numFmtId="0" fontId="3" fillId="0" borderId="11" xfId="51" applyNumberFormat="1" applyFont="1" applyFill="1" applyBorder="1" applyAlignment="1">
      <alignment horizontal="center" vertical="center" wrapText="1" readingOrder="1"/>
      <protection/>
    </xf>
    <xf numFmtId="3" fontId="3" fillId="0" borderId="14" xfId="51" applyNumberFormat="1" applyFont="1" applyFill="1" applyBorder="1" applyAlignment="1" applyProtection="1">
      <alignment horizontal="right" vertical="center" wrapText="1" readingOrder="1"/>
      <protection locked="0"/>
    </xf>
    <xf numFmtId="0" fontId="67" fillId="0" borderId="0" xfId="0" applyFont="1" applyFill="1" applyAlignment="1">
      <alignment vertical="center" wrapText="1"/>
    </xf>
    <xf numFmtId="0" fontId="6" fillId="0" borderId="0" xfId="52" applyFont="1" applyFill="1" applyBorder="1" applyAlignment="1">
      <alignment vertical="center" wrapText="1"/>
      <protection/>
    </xf>
    <xf numFmtId="10" fontId="6" fillId="0" borderId="0" xfId="52" applyNumberFormat="1" applyFont="1" applyFill="1" applyBorder="1" applyAlignment="1">
      <alignment vertical="center" wrapText="1"/>
      <protection/>
    </xf>
    <xf numFmtId="0" fontId="68" fillId="0" borderId="10" xfId="51" applyNumberFormat="1" applyFont="1" applyFill="1" applyBorder="1" applyAlignment="1">
      <alignment horizontal="center" vertical="center" wrapText="1" readingOrder="1"/>
      <protection/>
    </xf>
    <xf numFmtId="3" fontId="68" fillId="0" borderId="10" xfId="51" applyNumberFormat="1" applyFont="1" applyFill="1" applyBorder="1" applyAlignment="1">
      <alignment horizontal="center" vertical="center" wrapText="1" readingOrder="1"/>
      <protection/>
    </xf>
    <xf numFmtId="0" fontId="69" fillId="36" borderId="10" xfId="51" applyNumberFormat="1" applyFont="1" applyFill="1" applyBorder="1" applyAlignment="1">
      <alignment horizontal="center" vertical="center" wrapText="1" readingOrder="1"/>
      <protection/>
    </xf>
    <xf numFmtId="0" fontId="69" fillId="36" borderId="10" xfId="51" applyNumberFormat="1" applyFont="1" applyFill="1" applyBorder="1" applyAlignment="1">
      <alignment horizontal="left" vertical="center" wrapText="1" readingOrder="1"/>
      <protection/>
    </xf>
    <xf numFmtId="3" fontId="69" fillId="36" borderId="10" xfId="51" applyNumberFormat="1" applyFont="1" applyFill="1" applyBorder="1" applyAlignment="1">
      <alignment horizontal="right" vertical="center" wrapText="1" readingOrder="1"/>
      <protection/>
    </xf>
    <xf numFmtId="10" fontId="69" fillId="36" borderId="10" xfId="51" applyNumberFormat="1" applyFont="1" applyFill="1" applyBorder="1" applyAlignment="1">
      <alignment horizontal="right" vertical="center" wrapText="1" readingOrder="1"/>
      <protection/>
    </xf>
    <xf numFmtId="0" fontId="69" fillId="37" borderId="10" xfId="51" applyNumberFormat="1" applyFont="1" applyFill="1" applyBorder="1" applyAlignment="1">
      <alignment horizontal="right" vertical="center" wrapText="1" readingOrder="1"/>
      <protection/>
    </xf>
    <xf numFmtId="0" fontId="69" fillId="37" borderId="10" xfId="51" applyNumberFormat="1" applyFont="1" applyFill="1" applyBorder="1" applyAlignment="1">
      <alignment horizontal="left" vertical="center" wrapText="1" readingOrder="1"/>
      <protection/>
    </xf>
    <xf numFmtId="3" fontId="69" fillId="37" borderId="10" xfId="51" applyNumberFormat="1" applyFont="1" applyFill="1" applyBorder="1" applyAlignment="1">
      <alignment horizontal="right" vertical="center" wrapText="1" readingOrder="1"/>
      <protection/>
    </xf>
    <xf numFmtId="10" fontId="69" fillId="38" borderId="10" xfId="51" applyNumberFormat="1" applyFont="1" applyFill="1" applyBorder="1" applyAlignment="1">
      <alignment horizontal="right" vertical="center" wrapText="1" readingOrder="1"/>
      <protection/>
    </xf>
    <xf numFmtId="0" fontId="68" fillId="0" borderId="10" xfId="51" applyNumberFormat="1" applyFont="1" applyFill="1" applyBorder="1" applyAlignment="1">
      <alignment vertical="center" wrapText="1" readingOrder="1"/>
      <protection/>
    </xf>
    <xf numFmtId="3" fontId="68" fillId="0" borderId="10" xfId="51" applyNumberFormat="1" applyFont="1" applyFill="1" applyBorder="1" applyAlignment="1" applyProtection="1">
      <alignment horizontal="right" vertical="center" wrapText="1" readingOrder="1"/>
      <protection locked="0"/>
    </xf>
    <xf numFmtId="10" fontId="69" fillId="0" borderId="10" xfId="51" applyNumberFormat="1" applyFont="1" applyFill="1" applyBorder="1" applyAlignment="1">
      <alignment horizontal="right" vertical="center" wrapText="1" readingOrder="1"/>
      <protection/>
    </xf>
    <xf numFmtId="3" fontId="69" fillId="37" borderId="10" xfId="51" applyNumberFormat="1" applyFont="1" applyFill="1" applyBorder="1" applyAlignment="1" applyProtection="1">
      <alignment horizontal="right" vertical="center" wrapText="1" readingOrder="1"/>
      <protection locked="0"/>
    </xf>
    <xf numFmtId="0" fontId="68" fillId="37" borderId="10" xfId="51" applyNumberFormat="1" applyFont="1" applyFill="1" applyBorder="1" applyAlignment="1">
      <alignment vertical="center" wrapText="1" readingOrder="1"/>
      <protection/>
    </xf>
    <xf numFmtId="0" fontId="69" fillId="37" borderId="10" xfId="51" applyNumberFormat="1" applyFont="1" applyFill="1" applyBorder="1" applyAlignment="1">
      <alignment vertical="center" wrapText="1" readingOrder="1"/>
      <protection/>
    </xf>
    <xf numFmtId="0" fontId="69" fillId="0" borderId="10" xfId="51" applyNumberFormat="1" applyFont="1" applyFill="1" applyBorder="1" applyAlignment="1">
      <alignment horizontal="right" vertical="center" wrapText="1" readingOrder="1"/>
      <protection/>
    </xf>
    <xf numFmtId="0" fontId="68" fillId="0" borderId="10" xfId="51" applyNumberFormat="1" applyFont="1" applyFill="1" applyBorder="1" applyAlignment="1">
      <alignment horizontal="left" vertical="center" wrapText="1" readingOrder="1"/>
      <protection/>
    </xf>
    <xf numFmtId="0" fontId="69" fillId="0" borderId="10" xfId="51" applyNumberFormat="1" applyFont="1" applyFill="1" applyBorder="1" applyAlignment="1">
      <alignment horizontal="center" vertical="center" wrapText="1" readingOrder="1"/>
      <protection/>
    </xf>
    <xf numFmtId="0" fontId="69" fillId="0" borderId="10" xfId="51" applyNumberFormat="1" applyFont="1" applyFill="1" applyBorder="1" applyAlignment="1">
      <alignment horizontal="left" vertical="center" wrapText="1" readingOrder="1"/>
      <protection/>
    </xf>
    <xf numFmtId="3" fontId="69" fillId="0" borderId="10" xfId="51" applyNumberFormat="1" applyFont="1" applyFill="1" applyBorder="1" applyAlignment="1">
      <alignment horizontal="right" vertical="center" wrapText="1" readingOrder="1"/>
      <protection/>
    </xf>
    <xf numFmtId="3" fontId="69" fillId="36" borderId="10" xfId="51" applyNumberFormat="1" applyFont="1" applyFill="1" applyBorder="1" applyAlignment="1" applyProtection="1">
      <alignment horizontal="right" vertical="center" wrapText="1" readingOrder="1"/>
      <protection locked="0"/>
    </xf>
    <xf numFmtId="0" fontId="68" fillId="0" borderId="10" xfId="51" applyNumberFormat="1" applyFont="1" applyFill="1" applyBorder="1" applyAlignment="1">
      <alignment horizontal="right" vertical="center" wrapText="1" readingOrder="1"/>
      <protection/>
    </xf>
    <xf numFmtId="3" fontId="68" fillId="0" borderId="10" xfId="51" applyNumberFormat="1" applyFont="1" applyFill="1" applyBorder="1" applyAlignment="1">
      <alignment horizontal="right" vertical="center" wrapText="1" readingOrder="1"/>
      <protection/>
    </xf>
    <xf numFmtId="0" fontId="69" fillId="39" borderId="18" xfId="51" applyNumberFormat="1" applyFont="1" applyFill="1" applyBorder="1" applyAlignment="1">
      <alignment horizontal="center" vertical="center" wrapText="1" readingOrder="1"/>
      <protection/>
    </xf>
    <xf numFmtId="0" fontId="69" fillId="39" borderId="19" xfId="51" applyNumberFormat="1" applyFont="1" applyFill="1" applyBorder="1" applyAlignment="1">
      <alignment horizontal="left" vertical="center" wrapText="1" readingOrder="1"/>
      <protection/>
    </xf>
    <xf numFmtId="3" fontId="68" fillId="39" borderId="19" xfId="51" applyNumberFormat="1" applyFont="1" applyFill="1" applyBorder="1" applyAlignment="1" applyProtection="1">
      <alignment horizontal="left" vertical="center" wrapText="1" readingOrder="1"/>
      <protection locked="0"/>
    </xf>
    <xf numFmtId="3" fontId="69" fillId="39" borderId="19" xfId="51" applyNumberFormat="1" applyFont="1" applyFill="1" applyBorder="1" applyAlignment="1" applyProtection="1">
      <alignment horizontal="right" vertical="center" wrapText="1" readingOrder="1"/>
      <protection locked="0"/>
    </xf>
    <xf numFmtId="0" fontId="69" fillId="0" borderId="17" xfId="51" applyNumberFormat="1" applyFont="1" applyFill="1" applyBorder="1" applyAlignment="1">
      <alignment horizontal="center" vertical="center" wrapText="1" readingOrder="1"/>
      <protection/>
    </xf>
    <xf numFmtId="0" fontId="68" fillId="0" borderId="11" xfId="51" applyNumberFormat="1" applyFont="1" applyFill="1" applyBorder="1" applyAlignment="1">
      <alignment horizontal="left" vertical="center" wrapText="1" readingOrder="1"/>
      <protection/>
    </xf>
    <xf numFmtId="3" fontId="68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69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69" fillId="0" borderId="12" xfId="51" applyNumberFormat="1" applyFont="1" applyFill="1" applyBorder="1" applyAlignment="1">
      <alignment horizontal="center" vertical="center" wrapText="1" readingOrder="1"/>
      <protection/>
    </xf>
    <xf numFmtId="3" fontId="68" fillId="0" borderId="10" xfId="51" applyNumberFormat="1" applyFont="1" applyFill="1" applyBorder="1" applyAlignment="1" applyProtection="1">
      <alignment horizontal="left" vertical="center" wrapText="1" readingOrder="1"/>
      <protection locked="0"/>
    </xf>
    <xf numFmtId="3" fontId="69" fillId="0" borderId="10" xfId="51" applyNumberFormat="1" applyFont="1" applyFill="1" applyBorder="1" applyAlignment="1" applyProtection="1">
      <alignment horizontal="right" vertical="center" wrapText="1" readingOrder="1"/>
      <protection locked="0"/>
    </xf>
    <xf numFmtId="0" fontId="69" fillId="0" borderId="12" xfId="51" applyNumberFormat="1" applyFont="1" applyFill="1" applyBorder="1" applyAlignment="1">
      <alignment horizontal="right" vertical="top" wrapText="1" readingOrder="1"/>
      <protection/>
    </xf>
    <xf numFmtId="0" fontId="68" fillId="0" borderId="10" xfId="51" applyNumberFormat="1" applyFont="1" applyFill="1" applyBorder="1" applyAlignment="1">
      <alignment horizontal="left" vertical="top" wrapText="1" readingOrder="1"/>
      <protection/>
    </xf>
    <xf numFmtId="0" fontId="70" fillId="0" borderId="0" xfId="51" applyNumberFormat="1" applyFont="1" applyFill="1" applyBorder="1" applyAlignment="1">
      <alignment horizontal="right" vertical="center" wrapText="1" readingOrder="1"/>
      <protection/>
    </xf>
    <xf numFmtId="0" fontId="70" fillId="0" borderId="0" xfId="51" applyNumberFormat="1" applyFont="1" applyFill="1" applyBorder="1" applyAlignment="1">
      <alignment horizontal="left" vertical="center" wrapText="1" readingOrder="1"/>
      <protection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8" fillId="0" borderId="0" xfId="53" applyFont="1">
      <alignment/>
      <protection/>
    </xf>
    <xf numFmtId="3" fontId="8" fillId="0" borderId="0" xfId="53" applyNumberFormat="1" applyFont="1">
      <alignment/>
      <protection/>
    </xf>
    <xf numFmtId="10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0" fontId="5" fillId="0" borderId="22" xfId="0" applyFont="1" applyBorder="1" applyAlignment="1" quotePrefix="1">
      <alignment horizontal="center"/>
    </xf>
    <xf numFmtId="3" fontId="5" fillId="0" borderId="23" xfId="0" applyNumberFormat="1" applyFont="1" applyBorder="1" applyAlignment="1">
      <alignment vertical="center" wrapText="1"/>
    </xf>
    <xf numFmtId="10" fontId="5" fillId="0" borderId="24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/>
    </xf>
    <xf numFmtId="0" fontId="17" fillId="40" borderId="10" xfId="0" applyFont="1" applyFill="1" applyBorder="1" applyAlignment="1">
      <alignment/>
    </xf>
    <xf numFmtId="3" fontId="5" fillId="40" borderId="10" xfId="0" applyNumberFormat="1" applyFont="1" applyFill="1" applyBorder="1" applyAlignment="1">
      <alignment vertical="center" wrapText="1"/>
    </xf>
    <xf numFmtId="10" fontId="5" fillId="40" borderId="16" xfId="0" applyNumberFormat="1" applyFont="1" applyFill="1" applyBorder="1" applyAlignment="1">
      <alignment horizontal="right" vertical="center" wrapText="1"/>
    </xf>
    <xf numFmtId="0" fontId="17" fillId="33" borderId="12" xfId="0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3" fontId="17" fillId="33" borderId="10" xfId="0" applyNumberFormat="1" applyFont="1" applyFill="1" applyBorder="1" applyAlignment="1">
      <alignment horizontal="left" vertical="center" wrapText="1"/>
    </xf>
    <xf numFmtId="10" fontId="5" fillId="33" borderId="16" xfId="0" applyNumberFormat="1" applyFont="1" applyFill="1" applyBorder="1" applyAlignment="1">
      <alignment horizontal="righ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3" fontId="17" fillId="0" borderId="10" xfId="0" applyNumberFormat="1" applyFont="1" applyBorder="1" applyAlignment="1">
      <alignment vertical="center" wrapText="1"/>
    </xf>
    <xf numFmtId="10" fontId="5" fillId="0" borderId="16" xfId="0" applyNumberFormat="1" applyFont="1" applyBorder="1" applyAlignment="1">
      <alignment horizontal="right" vertical="center" wrapText="1"/>
    </xf>
    <xf numFmtId="0" fontId="17" fillId="0" borderId="12" xfId="0" applyFont="1" applyBorder="1" applyAlignment="1">
      <alignment horizontal="center" vertical="top"/>
    </xf>
    <xf numFmtId="0" fontId="17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vertical="center" wrapText="1"/>
    </xf>
    <xf numFmtId="0" fontId="17" fillId="0" borderId="12" xfId="0" applyFont="1" applyBorder="1" applyAlignment="1">
      <alignment vertical="top"/>
    </xf>
    <xf numFmtId="0" fontId="18" fillId="0" borderId="10" xfId="0" applyFont="1" applyBorder="1" applyAlignment="1">
      <alignment horizontal="left" vertical="top" wrapText="1"/>
    </xf>
    <xf numFmtId="3" fontId="18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 quotePrefix="1">
      <alignment horizontal="left" vertical="top" wrapText="1" indent="1"/>
    </xf>
    <xf numFmtId="0" fontId="5" fillId="0" borderId="10" xfId="0" applyFont="1" applyBorder="1" applyAlignment="1">
      <alignment/>
    </xf>
    <xf numFmtId="10" fontId="5" fillId="41" borderId="16" xfId="0" applyNumberFormat="1" applyFont="1" applyFill="1" applyBorder="1" applyAlignment="1">
      <alignment horizontal="right" vertical="center" wrapText="1"/>
    </xf>
    <xf numFmtId="0" fontId="17" fillId="33" borderId="12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 vertical="center" wrapText="1"/>
    </xf>
    <xf numFmtId="3" fontId="5" fillId="41" borderId="10" xfId="0" applyNumberFormat="1" applyFont="1" applyFill="1" applyBorder="1" applyAlignment="1">
      <alignment vertical="center" wrapText="1"/>
    </xf>
    <xf numFmtId="0" fontId="17" fillId="0" borderId="10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 vertical="center" wrapText="1"/>
    </xf>
    <xf numFmtId="10" fontId="5" fillId="0" borderId="25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19" fillId="42" borderId="27" xfId="51" applyNumberFormat="1" applyFont="1" applyFill="1" applyBorder="1" applyAlignment="1">
      <alignment horizontal="center" vertical="center" wrapText="1" readingOrder="1"/>
      <protection/>
    </xf>
    <xf numFmtId="0" fontId="19" fillId="42" borderId="28" xfId="51" applyNumberFormat="1" applyFont="1" applyFill="1" applyBorder="1" applyAlignment="1">
      <alignment horizontal="center" vertical="center" wrapText="1" readingOrder="1"/>
      <protection/>
    </xf>
    <xf numFmtId="0" fontId="71" fillId="0" borderId="27" xfId="0" applyFont="1" applyFill="1" applyBorder="1" applyAlignment="1">
      <alignment horizontal="center" vertical="center" wrapText="1"/>
    </xf>
    <xf numFmtId="0" fontId="71" fillId="0" borderId="28" xfId="0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center" vertical="center" wrapText="1"/>
    </xf>
    <xf numFmtId="49" fontId="71" fillId="0" borderId="29" xfId="0" applyNumberFormat="1" applyFont="1" applyFill="1" applyBorder="1" applyAlignment="1">
      <alignment horizontal="center" vertical="center" wrapText="1"/>
    </xf>
    <xf numFmtId="0" fontId="71" fillId="0" borderId="30" xfId="0" applyFont="1" applyFill="1" applyBorder="1" applyAlignment="1">
      <alignment horizontal="center" vertical="center" wrapText="1"/>
    </xf>
    <xf numFmtId="164" fontId="66" fillId="0" borderId="10" xfId="0" applyNumberFormat="1" applyFont="1" applyBorder="1" applyAlignment="1">
      <alignment vertical="center" wrapText="1"/>
    </xf>
    <xf numFmtId="0" fontId="71" fillId="37" borderId="10" xfId="0" applyFont="1" applyFill="1" applyBorder="1" applyAlignment="1">
      <alignment vertical="center" wrapText="1"/>
    </xf>
    <xf numFmtId="164" fontId="66" fillId="37" borderId="10" xfId="0" applyNumberFormat="1" applyFont="1" applyFill="1" applyBorder="1" applyAlignment="1">
      <alignment vertical="center" wrapText="1"/>
    </xf>
    <xf numFmtId="164" fontId="66" fillId="0" borderId="11" xfId="0" applyNumberFormat="1" applyFont="1" applyBorder="1" applyAlignment="1">
      <alignment vertical="center" wrapText="1"/>
    </xf>
    <xf numFmtId="0" fontId="71" fillId="37" borderId="12" xfId="0" applyFont="1" applyFill="1" applyBorder="1" applyAlignment="1">
      <alignment vertical="center" wrapText="1"/>
    </xf>
    <xf numFmtId="49" fontId="71" fillId="37" borderId="16" xfId="0" applyNumberFormat="1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0" fillId="0" borderId="0" xfId="53" applyFont="1">
      <alignment/>
      <protection/>
    </xf>
    <xf numFmtId="10" fontId="20" fillId="0" borderId="0" xfId="53" applyNumberFormat="1" applyFont="1">
      <alignment/>
      <protection/>
    </xf>
    <xf numFmtId="0" fontId="71" fillId="37" borderId="19" xfId="0" applyFont="1" applyFill="1" applyBorder="1" applyAlignment="1">
      <alignment horizontal="center" vertical="center" wrapText="1"/>
    </xf>
    <xf numFmtId="0" fontId="71" fillId="37" borderId="31" xfId="0" applyFont="1" applyFill="1" applyBorder="1" applyAlignment="1">
      <alignment horizontal="center" vertical="center" wrapText="1"/>
    </xf>
    <xf numFmtId="164" fontId="71" fillId="37" borderId="31" xfId="0" applyNumberFormat="1" applyFont="1" applyFill="1" applyBorder="1" applyAlignment="1">
      <alignment horizontal="center" vertical="center" wrapText="1"/>
    </xf>
    <xf numFmtId="0" fontId="71" fillId="37" borderId="18" xfId="0" applyFont="1" applyFill="1" applyBorder="1" applyAlignment="1">
      <alignment vertical="center" wrapText="1"/>
    </xf>
    <xf numFmtId="0" fontId="71" fillId="37" borderId="19" xfId="0" applyFont="1" applyFill="1" applyBorder="1" applyAlignment="1">
      <alignment vertical="center" wrapText="1"/>
    </xf>
    <xf numFmtId="164" fontId="66" fillId="37" borderId="19" xfId="0" applyNumberFormat="1" applyFont="1" applyFill="1" applyBorder="1" applyAlignment="1">
      <alignment vertical="center" wrapText="1"/>
    </xf>
    <xf numFmtId="49" fontId="71" fillId="37" borderId="32" xfId="0" applyNumberFormat="1" applyFont="1" applyFill="1" applyBorder="1" applyAlignment="1">
      <alignment vertical="center" wrapText="1"/>
    </xf>
    <xf numFmtId="0" fontId="71" fillId="39" borderId="20" xfId="0" applyFont="1" applyFill="1" applyBorder="1" applyAlignment="1">
      <alignment vertical="center" wrapText="1"/>
    </xf>
    <xf numFmtId="0" fontId="71" fillId="39" borderId="21" xfId="0" applyFont="1" applyFill="1" applyBorder="1" applyAlignment="1">
      <alignment vertical="center" wrapText="1"/>
    </xf>
    <xf numFmtId="164" fontId="66" fillId="39" borderId="21" xfId="0" applyNumberFormat="1" applyFont="1" applyFill="1" applyBorder="1" applyAlignment="1">
      <alignment vertical="center" wrapText="1"/>
    </xf>
    <xf numFmtId="49" fontId="71" fillId="39" borderId="22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19" fillId="43" borderId="28" xfId="51" applyNumberFormat="1" applyFont="1" applyFill="1" applyBorder="1" applyAlignment="1">
      <alignment horizontal="center" vertical="center" wrapText="1" readingOrder="1"/>
      <protection/>
    </xf>
    <xf numFmtId="0" fontId="72" fillId="44" borderId="10" xfId="51" applyNumberFormat="1" applyFont="1" applyFill="1" applyBorder="1" applyAlignment="1">
      <alignment horizontal="center" vertical="center" wrapText="1" readingOrder="1"/>
      <protection/>
    </xf>
    <xf numFmtId="10" fontId="72" fillId="44" borderId="10" xfId="51" applyNumberFormat="1" applyFont="1" applyFill="1" applyBorder="1" applyAlignment="1">
      <alignment horizontal="center" vertical="center" wrapText="1" readingOrder="1"/>
      <protection/>
    </xf>
    <xf numFmtId="0" fontId="73" fillId="37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6" fillId="0" borderId="0" xfId="52" applyNumberFormat="1" applyFont="1" applyFill="1" applyBorder="1" applyAlignment="1">
      <alignment vertical="center" wrapText="1"/>
      <protection/>
    </xf>
    <xf numFmtId="3" fontId="72" fillId="44" borderId="10" xfId="51" applyNumberFormat="1" applyFont="1" applyFill="1" applyBorder="1" applyAlignment="1">
      <alignment horizontal="center" vertical="center" wrapText="1" readingOrder="1"/>
      <protection/>
    </xf>
    <xf numFmtId="3" fontId="0" fillId="2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69" fillId="0" borderId="10" xfId="51" applyNumberFormat="1" applyFont="1" applyFill="1" applyBorder="1" applyAlignment="1">
      <alignment horizontal="left" vertical="top" wrapText="1" readingOrder="1"/>
      <protection/>
    </xf>
    <xf numFmtId="3" fontId="5" fillId="0" borderId="10" xfId="52" applyNumberFormat="1" applyFont="1" applyFill="1" applyBorder="1">
      <alignment/>
      <protection/>
    </xf>
    <xf numFmtId="3" fontId="5" fillId="0" borderId="14" xfId="52" applyNumberFormat="1" applyFont="1" applyFill="1" applyBorder="1">
      <alignment/>
      <protection/>
    </xf>
    <xf numFmtId="3" fontId="70" fillId="0" borderId="0" xfId="51" applyNumberFormat="1" applyFont="1" applyFill="1" applyBorder="1" applyAlignment="1">
      <alignment horizontal="left" vertical="center" wrapText="1" readingOrder="1"/>
      <protection/>
    </xf>
    <xf numFmtId="3" fontId="3" fillId="0" borderId="0" xfId="53" applyNumberFormat="1" applyFont="1">
      <alignment/>
      <protection/>
    </xf>
    <xf numFmtId="3" fontId="69" fillId="0" borderId="10" xfId="51" applyNumberFormat="1" applyFont="1" applyFill="1" applyBorder="1" applyAlignment="1">
      <alignment horizontal="right" vertical="top" wrapText="1" readingOrder="1"/>
      <protection/>
    </xf>
    <xf numFmtId="3" fontId="70" fillId="0" borderId="0" xfId="51" applyNumberFormat="1" applyFont="1" applyFill="1" applyBorder="1" applyAlignment="1">
      <alignment horizontal="right" vertical="center" wrapText="1" readingOrder="1"/>
      <protection/>
    </xf>
    <xf numFmtId="3" fontId="2" fillId="41" borderId="10" xfId="51" applyNumberFormat="1" applyFont="1" applyFill="1" applyBorder="1" applyAlignment="1">
      <alignment horizontal="right" vertical="center" wrapText="1" readingOrder="1"/>
      <protection/>
    </xf>
    <xf numFmtId="3" fontId="69" fillId="41" borderId="10" xfId="51" applyNumberFormat="1" applyFont="1" applyFill="1" applyBorder="1" applyAlignment="1">
      <alignment horizontal="right" vertical="center" wrapText="1" readingOrder="1"/>
      <protection/>
    </xf>
    <xf numFmtId="3" fontId="2" fillId="41" borderId="10" xfId="51" applyNumberFormat="1" applyFont="1" applyFill="1" applyBorder="1" applyAlignment="1" applyProtection="1">
      <alignment vertical="center" wrapText="1" readingOrder="1"/>
      <protection locked="0"/>
    </xf>
    <xf numFmtId="3" fontId="0" fillId="41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3" fillId="42" borderId="28" xfId="51" applyNumberFormat="1" applyFont="1" applyFill="1" applyBorder="1" applyAlignment="1">
      <alignment vertical="center" wrapText="1"/>
      <protection/>
    </xf>
    <xf numFmtId="0" fontId="3" fillId="0" borderId="15" xfId="51" applyNumberFormat="1" applyFont="1" applyFill="1" applyBorder="1" applyAlignment="1">
      <alignment horizontal="center" vertical="center" wrapText="1"/>
      <protection/>
    </xf>
    <xf numFmtId="0" fontId="17" fillId="0" borderId="0" xfId="51" applyNumberFormat="1" applyFont="1" applyFill="1" applyBorder="1" applyAlignment="1">
      <alignment vertical="center" wrapText="1" readingOrder="1"/>
      <protection/>
    </xf>
    <xf numFmtId="0" fontId="6" fillId="0" borderId="0" xfId="52" applyFont="1" applyFill="1" applyBorder="1" applyAlignment="1">
      <alignment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 readingOrder="1"/>
      <protection/>
    </xf>
    <xf numFmtId="0" fontId="23" fillId="0" borderId="0" xfId="52" applyFont="1" applyFill="1" applyBorder="1" applyAlignment="1">
      <alignment horizontal="center" vertical="center" wrapText="1" readingOrder="1"/>
      <protection/>
    </xf>
    <xf numFmtId="0" fontId="24" fillId="0" borderId="0" xfId="0" applyFont="1" applyAlignment="1">
      <alignment horizontal="center" vertical="center" wrapText="1" readingOrder="1"/>
    </xf>
    <xf numFmtId="0" fontId="7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45" borderId="0" xfId="0" applyFont="1" applyFill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75" fillId="0" borderId="0" xfId="0" applyFont="1" applyAlignment="1">
      <alignment horizontal="center" vertical="center" wrapText="1"/>
    </xf>
    <xf numFmtId="0" fontId="66" fillId="0" borderId="12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71" fillId="37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1" fillId="37" borderId="35" xfId="0" applyFont="1" applyFill="1" applyBorder="1" applyAlignment="1">
      <alignment horizontal="center" vertical="center" wrapText="1"/>
    </xf>
    <xf numFmtId="0" fontId="71" fillId="37" borderId="37" xfId="0" applyFont="1" applyFill="1" applyBorder="1" applyAlignment="1">
      <alignment horizontal="center" vertical="center" wrapText="1"/>
    </xf>
    <xf numFmtId="0" fontId="71" fillId="37" borderId="17" xfId="0" applyFont="1" applyFill="1" applyBorder="1" applyAlignment="1">
      <alignment horizontal="center" vertical="center" wrapText="1"/>
    </xf>
    <xf numFmtId="0" fontId="71" fillId="37" borderId="18" xfId="0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vertical="center" wrapText="1"/>
    </xf>
    <xf numFmtId="0" fontId="76" fillId="0" borderId="0" xfId="0" applyNumberFormat="1" applyFont="1" applyAlignment="1">
      <alignment wrapText="1"/>
    </xf>
    <xf numFmtId="0" fontId="3" fillId="46" borderId="10" xfId="51" applyNumberFormat="1" applyFont="1" applyFill="1" applyBorder="1" applyAlignment="1">
      <alignment vertical="center" wrapText="1" readingOrder="1"/>
      <protection/>
    </xf>
    <xf numFmtId="0" fontId="3" fillId="33" borderId="16" xfId="51" applyNumberFormat="1" applyFont="1" applyFill="1" applyBorder="1" applyAlignment="1">
      <alignment vertical="center" wrapText="1"/>
      <protection/>
    </xf>
    <xf numFmtId="0" fontId="3" fillId="0" borderId="16" xfId="51" applyNumberFormat="1" applyFont="1" applyFill="1" applyBorder="1" applyAlignment="1" applyProtection="1">
      <alignment vertical="center" wrapText="1"/>
      <protection locked="0"/>
    </xf>
    <xf numFmtId="0" fontId="3" fillId="33" borderId="16" xfId="51" applyNumberFormat="1" applyFont="1" applyFill="1" applyBorder="1" applyAlignment="1" applyProtection="1">
      <alignment vertical="center" wrapText="1"/>
      <protection locked="0"/>
    </xf>
    <xf numFmtId="0" fontId="3" fillId="34" borderId="16" xfId="51" applyNumberFormat="1" applyFont="1" applyFill="1" applyBorder="1" applyAlignment="1">
      <alignment vertical="center" wrapText="1"/>
      <protection/>
    </xf>
    <xf numFmtId="0" fontId="3" fillId="0" borderId="10" xfId="51" applyNumberFormat="1" applyFont="1" applyFill="1" applyBorder="1" applyAlignment="1" applyProtection="1">
      <alignment vertical="center" wrapText="1" readingOrder="1"/>
      <protection locked="0"/>
    </xf>
    <xf numFmtId="0" fontId="3" fillId="0" borderId="16" xfId="51" applyNumberFormat="1" applyFont="1" applyFill="1" applyBorder="1" applyAlignment="1">
      <alignment vertical="center" wrapText="1"/>
      <protection/>
    </xf>
    <xf numFmtId="0" fontId="3" fillId="34" borderId="16" xfId="51" applyNumberFormat="1" applyFont="1" applyFill="1" applyBorder="1" applyAlignment="1" applyProtection="1">
      <alignment vertical="center" wrapText="1"/>
      <protection locked="0"/>
    </xf>
    <xf numFmtId="0" fontId="3" fillId="35" borderId="16" xfId="51" applyNumberFormat="1" applyFont="1" applyFill="1" applyBorder="1" applyAlignment="1" applyProtection="1">
      <alignment vertical="center" wrapText="1"/>
      <protection locked="0"/>
    </xf>
    <xf numFmtId="0" fontId="3" fillId="0" borderId="16" xfId="51" applyNumberFormat="1" applyFont="1" applyFill="1" applyBorder="1" applyAlignment="1">
      <alignment vertical="top" wrapText="1"/>
      <protection/>
    </xf>
    <xf numFmtId="0" fontId="5" fillId="0" borderId="16" xfId="52" applyNumberFormat="1" applyFont="1" applyFill="1" applyBorder="1" applyAlignment="1">
      <alignment wrapText="1"/>
      <protection/>
    </xf>
    <xf numFmtId="0" fontId="5" fillId="0" borderId="25" xfId="52" applyNumberFormat="1" applyFont="1" applyFill="1" applyBorder="1" applyAlignment="1">
      <alignment wrapText="1"/>
      <protection/>
    </xf>
    <xf numFmtId="0" fontId="3" fillId="0" borderId="0" xfId="53" applyNumberFormat="1" applyFont="1" applyAlignment="1">
      <alignment wrapText="1"/>
      <protection/>
    </xf>
    <xf numFmtId="0" fontId="25" fillId="0" borderId="0" xfId="53" applyNumberFormat="1" applyFont="1" applyAlignment="1">
      <alignment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3" xfId="52"/>
    <cellStyle name="Normalny_Wzory_projekt_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0"/>
  <sheetViews>
    <sheetView tabSelected="1" zoomScalePageLayoutView="0" workbookViewId="0" topLeftCell="A1">
      <selection activeCell="E22" sqref="E22"/>
    </sheetView>
  </sheetViews>
  <sheetFormatPr defaultColWidth="11" defaultRowHeight="14.25"/>
  <cols>
    <col min="1" max="1" width="11" style="51" customWidth="1"/>
    <col min="2" max="2" width="4.69921875" style="51" customWidth="1"/>
    <col min="3" max="3" width="44.8984375" style="51" customWidth="1"/>
    <col min="4" max="4" width="12.8984375" style="51" customWidth="1"/>
    <col min="5" max="5" width="12.8984375" style="194" customWidth="1"/>
    <col min="6" max="6" width="12.3984375" style="194" customWidth="1"/>
    <col min="7" max="7" width="12.59765625" style="52" customWidth="1"/>
    <col min="8" max="8" width="11" style="51" customWidth="1"/>
    <col min="9" max="16384" width="11" style="51" customWidth="1"/>
  </cols>
  <sheetData>
    <row r="1" spans="2:8" ht="28.5" customHeight="1">
      <c r="B1" s="217"/>
      <c r="C1" s="217"/>
      <c r="D1" s="217"/>
      <c r="E1" s="217"/>
      <c r="F1" s="217"/>
      <c r="G1" s="218"/>
      <c r="H1" s="50"/>
    </row>
    <row r="2" spans="2:7" ht="38.25" customHeight="1">
      <c r="B2" s="214" t="s">
        <v>202</v>
      </c>
      <c r="C2" s="215"/>
      <c r="D2" s="215"/>
      <c r="E2" s="215"/>
      <c r="F2" s="215"/>
      <c r="G2" s="216"/>
    </row>
    <row r="3" spans="2:6" ht="25.5" customHeight="1">
      <c r="B3" s="212" t="s">
        <v>182</v>
      </c>
      <c r="C3" s="213"/>
      <c r="D3" s="213"/>
      <c r="E3" s="213"/>
      <c r="F3" s="213"/>
    </row>
    <row r="4" spans="2:6" ht="27.75" customHeight="1">
      <c r="B4" s="212" t="s">
        <v>183</v>
      </c>
      <c r="C4" s="213"/>
      <c r="D4" s="213"/>
      <c r="E4" s="213"/>
      <c r="F4" s="213"/>
    </row>
    <row r="5" ht="17.25" customHeight="1"/>
    <row r="6" spans="2:7" ht="60" customHeight="1">
      <c r="B6" s="190" t="s">
        <v>0</v>
      </c>
      <c r="C6" s="190" t="s">
        <v>1</v>
      </c>
      <c r="D6" s="190" t="s">
        <v>184</v>
      </c>
      <c r="E6" s="195" t="s">
        <v>100</v>
      </c>
      <c r="F6" s="195" t="s">
        <v>185</v>
      </c>
      <c r="G6" s="191" t="s">
        <v>186</v>
      </c>
    </row>
    <row r="7" spans="2:7" ht="12.75" customHeight="1">
      <c r="B7" s="53">
        <v>1</v>
      </c>
      <c r="C7" s="53">
        <v>2</v>
      </c>
      <c r="D7" s="53">
        <v>3</v>
      </c>
      <c r="E7" s="54">
        <v>4</v>
      </c>
      <c r="F7" s="54">
        <v>5</v>
      </c>
      <c r="G7" s="54">
        <v>6</v>
      </c>
    </row>
    <row r="8" spans="2:7" ht="18.75" customHeight="1">
      <c r="B8" s="55" t="s">
        <v>2</v>
      </c>
      <c r="C8" s="56" t="s">
        <v>3</v>
      </c>
      <c r="D8" s="57">
        <f>+D9+D14+D20+D25+D29+D30+D31</f>
        <v>200000</v>
      </c>
      <c r="E8" s="57">
        <f>+E9+E14+E20+E25+E29+E30+E31</f>
        <v>184185.36</v>
      </c>
      <c r="F8" s="57">
        <f>+F9+F14+F20+F25+F29+F30+F31</f>
        <v>184185.36</v>
      </c>
      <c r="G8" s="58">
        <f>F8/E8</f>
        <v>1</v>
      </c>
    </row>
    <row r="9" spans="2:7" ht="18.75" customHeight="1">
      <c r="B9" s="59" t="s">
        <v>4</v>
      </c>
      <c r="C9" s="60" t="s">
        <v>5</v>
      </c>
      <c r="D9" s="61">
        <f>SUM(D10:D13)</f>
        <v>0</v>
      </c>
      <c r="E9" s="61">
        <f>SUM(E10:E13)</f>
        <v>0</v>
      </c>
      <c r="F9" s="61">
        <f>SUM(F10:F13)</f>
        <v>0</v>
      </c>
      <c r="G9" s="62" t="e">
        <f aca="true" t="shared" si="0" ref="G9:G72">F9/E9</f>
        <v>#DIV/0!</v>
      </c>
    </row>
    <row r="10" spans="2:7" ht="18.75" customHeight="1">
      <c r="B10" s="63" t="s">
        <v>6</v>
      </c>
      <c r="C10" s="63" t="s">
        <v>7</v>
      </c>
      <c r="D10" s="64">
        <v>0</v>
      </c>
      <c r="E10" s="64">
        <v>0</v>
      </c>
      <c r="F10" s="64">
        <v>0</v>
      </c>
      <c r="G10" s="65" t="e">
        <f t="shared" si="0"/>
        <v>#DIV/0!</v>
      </c>
    </row>
    <row r="11" spans="2:7" ht="18.75" customHeight="1">
      <c r="B11" s="63" t="s">
        <v>6</v>
      </c>
      <c r="C11" s="63" t="s">
        <v>8</v>
      </c>
      <c r="D11" s="64">
        <v>0</v>
      </c>
      <c r="E11" s="64">
        <v>0</v>
      </c>
      <c r="F11" s="64">
        <v>0</v>
      </c>
      <c r="G11" s="65" t="e">
        <f t="shared" si="0"/>
        <v>#DIV/0!</v>
      </c>
    </row>
    <row r="12" spans="2:7" ht="18.75" customHeight="1">
      <c r="B12" s="63" t="s">
        <v>6</v>
      </c>
      <c r="C12" s="63" t="s">
        <v>9</v>
      </c>
      <c r="D12" s="64">
        <v>0</v>
      </c>
      <c r="E12" s="64">
        <v>0</v>
      </c>
      <c r="F12" s="64">
        <v>0</v>
      </c>
      <c r="G12" s="65" t="e">
        <f t="shared" si="0"/>
        <v>#DIV/0!</v>
      </c>
    </row>
    <row r="13" spans="2:7" ht="18.75" customHeight="1">
      <c r="B13" s="63" t="s">
        <v>6</v>
      </c>
      <c r="C13" s="63" t="s">
        <v>10</v>
      </c>
      <c r="D13" s="64">
        <v>0</v>
      </c>
      <c r="E13" s="64">
        <v>0</v>
      </c>
      <c r="F13" s="64">
        <v>0</v>
      </c>
      <c r="G13" s="65" t="e">
        <f t="shared" si="0"/>
        <v>#DIV/0!</v>
      </c>
    </row>
    <row r="14" spans="2:7" ht="18.75" customHeight="1">
      <c r="B14" s="59" t="s">
        <v>11</v>
      </c>
      <c r="C14" s="60" t="s">
        <v>12</v>
      </c>
      <c r="D14" s="61">
        <f>SUM(D15:D19)</f>
        <v>200000</v>
      </c>
      <c r="E14" s="61">
        <f>SUM(E15:E19)</f>
        <v>184185.36</v>
      </c>
      <c r="F14" s="61">
        <f>SUM(F15:F19)</f>
        <v>184185.36</v>
      </c>
      <c r="G14" s="62">
        <f t="shared" si="0"/>
        <v>1</v>
      </c>
    </row>
    <row r="15" spans="2:7" ht="18.75" customHeight="1">
      <c r="B15" s="63" t="s">
        <v>6</v>
      </c>
      <c r="C15" s="63" t="s">
        <v>14</v>
      </c>
      <c r="D15" s="64">
        <v>200000</v>
      </c>
      <c r="E15" s="64">
        <v>184185.36</v>
      </c>
      <c r="F15" s="64">
        <v>184185.36</v>
      </c>
      <c r="G15" s="65">
        <f t="shared" si="0"/>
        <v>1</v>
      </c>
    </row>
    <row r="16" spans="2:7" ht="18.75" customHeight="1">
      <c r="B16" s="63"/>
      <c r="C16" s="63" t="s">
        <v>13</v>
      </c>
      <c r="D16" s="64">
        <v>0</v>
      </c>
      <c r="E16" s="64">
        <v>0</v>
      </c>
      <c r="F16" s="64">
        <v>0</v>
      </c>
      <c r="G16" s="65" t="e">
        <f t="shared" si="0"/>
        <v>#DIV/0!</v>
      </c>
    </row>
    <row r="17" spans="2:7" ht="18.75" customHeight="1">
      <c r="B17" s="63" t="s">
        <v>6</v>
      </c>
      <c r="C17" s="63" t="s">
        <v>15</v>
      </c>
      <c r="D17" s="64">
        <v>0</v>
      </c>
      <c r="E17" s="64">
        <v>0</v>
      </c>
      <c r="F17" s="64">
        <v>0</v>
      </c>
      <c r="G17" s="65" t="e">
        <f t="shared" si="0"/>
        <v>#DIV/0!</v>
      </c>
    </row>
    <row r="18" spans="2:7" ht="18.75" customHeight="1">
      <c r="B18" s="63" t="s">
        <v>6</v>
      </c>
      <c r="C18" s="63" t="s">
        <v>16</v>
      </c>
      <c r="D18" s="64">
        <v>0</v>
      </c>
      <c r="E18" s="64">
        <v>0</v>
      </c>
      <c r="F18" s="64">
        <v>0</v>
      </c>
      <c r="G18" s="65" t="e">
        <f t="shared" si="0"/>
        <v>#DIV/0!</v>
      </c>
    </row>
    <row r="19" spans="2:7" ht="18.75" customHeight="1">
      <c r="B19" s="63" t="s">
        <v>6</v>
      </c>
      <c r="C19" s="63" t="s">
        <v>17</v>
      </c>
      <c r="D19" s="64">
        <v>0</v>
      </c>
      <c r="E19" s="64">
        <v>0</v>
      </c>
      <c r="F19" s="64">
        <v>0</v>
      </c>
      <c r="G19" s="65" t="e">
        <f t="shared" si="0"/>
        <v>#DIV/0!</v>
      </c>
    </row>
    <row r="20" spans="2:7" ht="25.5" customHeight="1">
      <c r="B20" s="59" t="s">
        <v>18</v>
      </c>
      <c r="C20" s="60" t="s">
        <v>19</v>
      </c>
      <c r="D20" s="61">
        <f>SUM(D21:D24)</f>
        <v>0</v>
      </c>
      <c r="E20" s="61">
        <f>SUM(E21:E24)</f>
        <v>0</v>
      </c>
      <c r="F20" s="61">
        <f>SUM(F21:F24)</f>
        <v>0</v>
      </c>
      <c r="G20" s="62" t="e">
        <f t="shared" si="0"/>
        <v>#DIV/0!</v>
      </c>
    </row>
    <row r="21" spans="2:7" ht="18.75" customHeight="1">
      <c r="B21" s="63" t="s">
        <v>6</v>
      </c>
      <c r="C21" s="63" t="s">
        <v>20</v>
      </c>
      <c r="D21" s="64">
        <v>0</v>
      </c>
      <c r="E21" s="64">
        <v>0</v>
      </c>
      <c r="F21" s="64">
        <v>0</v>
      </c>
      <c r="G21" s="65" t="e">
        <f t="shared" si="0"/>
        <v>#DIV/0!</v>
      </c>
    </row>
    <row r="22" spans="2:7" ht="18.75" customHeight="1">
      <c r="B22" s="63" t="s">
        <v>6</v>
      </c>
      <c r="C22" s="63" t="s">
        <v>15</v>
      </c>
      <c r="D22" s="64">
        <v>0</v>
      </c>
      <c r="E22" s="64"/>
      <c r="F22" s="64">
        <v>0</v>
      </c>
      <c r="G22" s="65" t="e">
        <f t="shared" si="0"/>
        <v>#DIV/0!</v>
      </c>
    </row>
    <row r="23" spans="2:7" ht="18.75" customHeight="1">
      <c r="B23" s="63" t="s">
        <v>6</v>
      </c>
      <c r="C23" s="63" t="s">
        <v>16</v>
      </c>
      <c r="D23" s="64">
        <v>0</v>
      </c>
      <c r="E23" s="64">
        <v>0</v>
      </c>
      <c r="F23" s="64">
        <v>0</v>
      </c>
      <c r="G23" s="65" t="e">
        <f t="shared" si="0"/>
        <v>#DIV/0!</v>
      </c>
    </row>
    <row r="24" spans="2:7" ht="18.75" customHeight="1">
      <c r="B24" s="63" t="s">
        <v>6</v>
      </c>
      <c r="C24" s="63" t="s">
        <v>17</v>
      </c>
      <c r="D24" s="64">
        <v>0</v>
      </c>
      <c r="E24" s="64">
        <v>0</v>
      </c>
      <c r="F24" s="64">
        <v>0</v>
      </c>
      <c r="G24" s="65" t="e">
        <f t="shared" si="0"/>
        <v>#DIV/0!</v>
      </c>
    </row>
    <row r="25" spans="2:7" ht="18.75" customHeight="1">
      <c r="B25" s="59" t="s">
        <v>21</v>
      </c>
      <c r="C25" s="60" t="s">
        <v>22</v>
      </c>
      <c r="D25" s="61">
        <f>SUM(D26:D28)</f>
        <v>0</v>
      </c>
      <c r="E25" s="61">
        <f>SUM(E26:E28)</f>
        <v>0</v>
      </c>
      <c r="F25" s="61">
        <f>SUM(F26:F28)</f>
        <v>0</v>
      </c>
      <c r="G25" s="62" t="e">
        <f t="shared" si="0"/>
        <v>#DIV/0!</v>
      </c>
    </row>
    <row r="26" spans="2:7" ht="18.75" customHeight="1">
      <c r="B26" s="63" t="s">
        <v>6</v>
      </c>
      <c r="C26" s="63" t="s">
        <v>15</v>
      </c>
      <c r="D26" s="64">
        <v>0</v>
      </c>
      <c r="E26" s="64">
        <v>0</v>
      </c>
      <c r="F26" s="64">
        <v>0</v>
      </c>
      <c r="G26" s="65" t="e">
        <f t="shared" si="0"/>
        <v>#DIV/0!</v>
      </c>
    </row>
    <row r="27" spans="2:7" ht="18.75" customHeight="1">
      <c r="B27" s="63" t="s">
        <v>6</v>
      </c>
      <c r="C27" s="63" t="s">
        <v>23</v>
      </c>
      <c r="D27" s="64">
        <v>0</v>
      </c>
      <c r="E27" s="64">
        <v>0</v>
      </c>
      <c r="F27" s="64">
        <v>0</v>
      </c>
      <c r="G27" s="65" t="e">
        <f t="shared" si="0"/>
        <v>#DIV/0!</v>
      </c>
    </row>
    <row r="28" spans="2:7" ht="18.75" customHeight="1">
      <c r="B28" s="63" t="s">
        <v>6</v>
      </c>
      <c r="C28" s="63" t="s">
        <v>17</v>
      </c>
      <c r="D28" s="64">
        <v>0</v>
      </c>
      <c r="E28" s="64">
        <v>0</v>
      </c>
      <c r="F28" s="64">
        <v>0</v>
      </c>
      <c r="G28" s="65" t="e">
        <f t="shared" si="0"/>
        <v>#DIV/0!</v>
      </c>
    </row>
    <row r="29" spans="2:7" ht="30.75" customHeight="1">
      <c r="B29" s="59" t="s">
        <v>24</v>
      </c>
      <c r="C29" s="60" t="s">
        <v>25</v>
      </c>
      <c r="D29" s="66">
        <v>0</v>
      </c>
      <c r="E29" s="66">
        <v>0</v>
      </c>
      <c r="F29" s="66">
        <v>0</v>
      </c>
      <c r="G29" s="62" t="e">
        <f t="shared" si="0"/>
        <v>#DIV/0!</v>
      </c>
    </row>
    <row r="30" spans="2:7" ht="18.75" customHeight="1">
      <c r="B30" s="59" t="s">
        <v>26</v>
      </c>
      <c r="C30" s="60" t="s">
        <v>27</v>
      </c>
      <c r="D30" s="66">
        <v>0</v>
      </c>
      <c r="E30" s="66">
        <v>0</v>
      </c>
      <c r="F30" s="66">
        <v>0</v>
      </c>
      <c r="G30" s="62" t="e">
        <f t="shared" si="0"/>
        <v>#DIV/0!</v>
      </c>
    </row>
    <row r="31" spans="2:7" ht="18.75" customHeight="1">
      <c r="B31" s="59" t="s">
        <v>28</v>
      </c>
      <c r="C31" s="60" t="s">
        <v>29</v>
      </c>
      <c r="D31" s="66">
        <v>0</v>
      </c>
      <c r="E31" s="66">
        <v>0</v>
      </c>
      <c r="F31" s="66">
        <v>0</v>
      </c>
      <c r="G31" s="62" t="e">
        <f t="shared" si="0"/>
        <v>#DIV/0!</v>
      </c>
    </row>
    <row r="32" spans="2:7" ht="18.75" customHeight="1">
      <c r="B32" s="55" t="s">
        <v>30</v>
      </c>
      <c r="C32" s="56" t="s">
        <v>31</v>
      </c>
      <c r="D32" s="57">
        <f>+D33+D65+D66</f>
        <v>200000</v>
      </c>
      <c r="E32" s="57">
        <f>+E33+E65+E66</f>
        <v>184185.36000000002</v>
      </c>
      <c r="F32" s="57">
        <f>+F33+F65+F66</f>
        <v>184185.36000000002</v>
      </c>
      <c r="G32" s="58">
        <f t="shared" si="0"/>
        <v>1</v>
      </c>
    </row>
    <row r="33" spans="2:7" ht="18.75" customHeight="1">
      <c r="B33" s="59" t="s">
        <v>4</v>
      </c>
      <c r="C33" s="60" t="s">
        <v>32</v>
      </c>
      <c r="D33" s="61">
        <f>+D34+D35+D36+D44+D52+D57+D61+D64</f>
        <v>198500</v>
      </c>
      <c r="E33" s="61">
        <f>+E34+E35+E36+E44+E52+E57+E61+E64</f>
        <v>184185.36000000002</v>
      </c>
      <c r="F33" s="61">
        <f>+F34+F35+F36+F44+F52+F57+F61+F64</f>
        <v>184185.36000000002</v>
      </c>
      <c r="G33" s="62">
        <f t="shared" si="0"/>
        <v>1</v>
      </c>
    </row>
    <row r="34" spans="2:7" ht="18.75" customHeight="1">
      <c r="B34" s="67" t="s">
        <v>6</v>
      </c>
      <c r="C34" s="68" t="s">
        <v>33</v>
      </c>
      <c r="D34" s="66">
        <v>6000</v>
      </c>
      <c r="E34" s="196">
        <f>30773.91+2546</f>
        <v>33319.91</v>
      </c>
      <c r="F34" s="196">
        <f>30773.91+2546</f>
        <v>33319.91</v>
      </c>
      <c r="G34" s="62">
        <f t="shared" si="0"/>
        <v>1</v>
      </c>
    </row>
    <row r="35" spans="2:7" ht="18.75" customHeight="1">
      <c r="B35" s="67" t="s">
        <v>6</v>
      </c>
      <c r="C35" s="68" t="s">
        <v>34</v>
      </c>
      <c r="D35" s="66">
        <v>30000</v>
      </c>
      <c r="E35" s="196">
        <v>4803.26</v>
      </c>
      <c r="F35" s="196">
        <v>4803.26</v>
      </c>
      <c r="G35" s="62">
        <f t="shared" si="0"/>
        <v>1</v>
      </c>
    </row>
    <row r="36" spans="2:7" ht="18.75" customHeight="1">
      <c r="B36" s="67" t="s">
        <v>6</v>
      </c>
      <c r="C36" s="68" t="s">
        <v>35</v>
      </c>
      <c r="D36" s="61">
        <v>86500</v>
      </c>
      <c r="E36" s="61">
        <f>SUM(E37:E43)</f>
        <v>89642.47</v>
      </c>
      <c r="F36" s="61">
        <f>SUM(F37:F43)</f>
        <v>89642.47</v>
      </c>
      <c r="G36" s="62">
        <f t="shared" si="0"/>
        <v>1</v>
      </c>
    </row>
    <row r="37" spans="2:7" ht="18.75" customHeight="1">
      <c r="B37" s="53" t="s">
        <v>6</v>
      </c>
      <c r="C37" s="63" t="s">
        <v>36</v>
      </c>
      <c r="D37" s="64">
        <v>0</v>
      </c>
      <c r="E37" s="197">
        <v>0</v>
      </c>
      <c r="F37" s="197">
        <v>0</v>
      </c>
      <c r="G37" s="65" t="e">
        <f t="shared" si="0"/>
        <v>#DIV/0!</v>
      </c>
    </row>
    <row r="38" spans="2:7" ht="18.75" customHeight="1">
      <c r="B38" s="53" t="s">
        <v>6</v>
      </c>
      <c r="C38" s="63" t="s">
        <v>37</v>
      </c>
      <c r="D38" s="64">
        <v>5000</v>
      </c>
      <c r="E38" s="197">
        <v>0</v>
      </c>
      <c r="F38" s="197">
        <v>0</v>
      </c>
      <c r="G38" s="65" t="e">
        <f t="shared" si="0"/>
        <v>#DIV/0!</v>
      </c>
    </row>
    <row r="39" spans="2:7" ht="18.75" customHeight="1">
      <c r="B39" s="53" t="s">
        <v>6</v>
      </c>
      <c r="C39" s="63" t="s">
        <v>38</v>
      </c>
      <c r="D39" s="64">
        <v>0</v>
      </c>
      <c r="E39" s="197">
        <v>0</v>
      </c>
      <c r="F39" s="197">
        <v>0</v>
      </c>
      <c r="G39" s="65" t="e">
        <f t="shared" si="0"/>
        <v>#DIV/0!</v>
      </c>
    </row>
    <row r="40" spans="2:7" ht="18.75" customHeight="1">
      <c r="B40" s="53" t="s">
        <v>6</v>
      </c>
      <c r="C40" s="63" t="s">
        <v>39</v>
      </c>
      <c r="D40" s="64">
        <v>2500</v>
      </c>
      <c r="E40" s="197">
        <v>0</v>
      </c>
      <c r="F40" s="197">
        <v>0</v>
      </c>
      <c r="G40" s="65" t="e">
        <f t="shared" si="0"/>
        <v>#DIV/0!</v>
      </c>
    </row>
    <row r="41" spans="2:7" ht="18.75" customHeight="1">
      <c r="B41" s="53" t="s">
        <v>6</v>
      </c>
      <c r="C41" s="63" t="s">
        <v>40</v>
      </c>
      <c r="D41" s="64">
        <v>0</v>
      </c>
      <c r="E41" s="197">
        <v>57478.16</v>
      </c>
      <c r="F41" s="197">
        <v>57478.16</v>
      </c>
      <c r="G41" s="65">
        <f t="shared" si="0"/>
        <v>1</v>
      </c>
    </row>
    <row r="42" spans="2:7" ht="18.75" customHeight="1">
      <c r="B42" s="53" t="s">
        <v>6</v>
      </c>
      <c r="C42" s="63" t="s">
        <v>41</v>
      </c>
      <c r="D42" s="64">
        <v>0</v>
      </c>
      <c r="E42" s="197">
        <v>0</v>
      </c>
      <c r="F42" s="197">
        <v>0</v>
      </c>
      <c r="G42" s="65" t="e">
        <f t="shared" si="0"/>
        <v>#DIV/0!</v>
      </c>
    </row>
    <row r="43" spans="2:7" ht="18.75" customHeight="1">
      <c r="B43" s="53" t="s">
        <v>6</v>
      </c>
      <c r="C43" s="63" t="s">
        <v>42</v>
      </c>
      <c r="D43" s="64">
        <v>79000</v>
      </c>
      <c r="E43" s="197">
        <v>32164.31</v>
      </c>
      <c r="F43" s="197">
        <v>32164.31</v>
      </c>
      <c r="G43" s="65">
        <f t="shared" si="0"/>
        <v>1</v>
      </c>
    </row>
    <row r="44" spans="2:7" ht="18.75" customHeight="1">
      <c r="B44" s="67" t="s">
        <v>6</v>
      </c>
      <c r="C44" s="68" t="s">
        <v>43</v>
      </c>
      <c r="D44" s="61">
        <f>SUM(D45:D51)</f>
        <v>5000</v>
      </c>
      <c r="E44" s="61">
        <f>SUM(E45:E51)</f>
        <v>369</v>
      </c>
      <c r="F44" s="61">
        <f>SUM(F45:F51)</f>
        <v>369</v>
      </c>
      <c r="G44" s="62">
        <f t="shared" si="0"/>
        <v>1</v>
      </c>
    </row>
    <row r="45" spans="2:7" ht="18.75" customHeight="1">
      <c r="B45" s="53" t="s">
        <v>6</v>
      </c>
      <c r="C45" s="63" t="s">
        <v>44</v>
      </c>
      <c r="D45" s="64">
        <v>5000</v>
      </c>
      <c r="E45" s="197">
        <v>0</v>
      </c>
      <c r="F45" s="197">
        <v>0</v>
      </c>
      <c r="G45" s="65" t="e">
        <f t="shared" si="0"/>
        <v>#DIV/0!</v>
      </c>
    </row>
    <row r="46" spans="2:7" ht="18.75" customHeight="1">
      <c r="B46" s="53" t="s">
        <v>6</v>
      </c>
      <c r="C46" s="63" t="s">
        <v>45</v>
      </c>
      <c r="D46" s="64">
        <v>0</v>
      </c>
      <c r="E46" s="197">
        <v>0</v>
      </c>
      <c r="F46" s="197">
        <v>0</v>
      </c>
      <c r="G46" s="65" t="e">
        <f t="shared" si="0"/>
        <v>#DIV/0!</v>
      </c>
    </row>
    <row r="47" spans="2:7" ht="18.75" customHeight="1">
      <c r="B47" s="53" t="s">
        <v>6</v>
      </c>
      <c r="C47" s="63" t="s">
        <v>46</v>
      </c>
      <c r="D47" s="64">
        <v>0</v>
      </c>
      <c r="E47" s="197">
        <v>0</v>
      </c>
      <c r="F47" s="197">
        <v>0</v>
      </c>
      <c r="G47" s="65" t="e">
        <f t="shared" si="0"/>
        <v>#DIV/0!</v>
      </c>
    </row>
    <row r="48" spans="2:7" ht="18.75" customHeight="1">
      <c r="B48" s="53" t="s">
        <v>6</v>
      </c>
      <c r="C48" s="63" t="s">
        <v>47</v>
      </c>
      <c r="D48" s="64">
        <v>0</v>
      </c>
      <c r="E48" s="197">
        <v>0</v>
      </c>
      <c r="F48" s="197">
        <v>0</v>
      </c>
      <c r="G48" s="65" t="e">
        <f t="shared" si="0"/>
        <v>#DIV/0!</v>
      </c>
    </row>
    <row r="49" spans="2:7" ht="18.75" customHeight="1">
      <c r="B49" s="53" t="s">
        <v>6</v>
      </c>
      <c r="C49" s="63" t="s">
        <v>48</v>
      </c>
      <c r="D49" s="64">
        <v>0</v>
      </c>
      <c r="E49" s="197">
        <v>0</v>
      </c>
      <c r="F49" s="197">
        <v>0</v>
      </c>
      <c r="G49" s="65" t="e">
        <f t="shared" si="0"/>
        <v>#DIV/0!</v>
      </c>
    </row>
    <row r="50" spans="2:7" ht="18.75" customHeight="1">
      <c r="B50" s="53" t="s">
        <v>6</v>
      </c>
      <c r="C50" s="63" t="s">
        <v>49</v>
      </c>
      <c r="D50" s="64">
        <v>0</v>
      </c>
      <c r="E50" s="197">
        <v>0</v>
      </c>
      <c r="F50" s="197">
        <v>0</v>
      </c>
      <c r="G50" s="65" t="e">
        <f t="shared" si="0"/>
        <v>#DIV/0!</v>
      </c>
    </row>
    <row r="51" spans="2:7" ht="18.75" customHeight="1">
      <c r="B51" s="53" t="s">
        <v>6</v>
      </c>
      <c r="C51" s="63" t="s">
        <v>50</v>
      </c>
      <c r="D51" s="64">
        <v>0</v>
      </c>
      <c r="E51" s="197">
        <v>369</v>
      </c>
      <c r="F51" s="197">
        <v>369</v>
      </c>
      <c r="G51" s="65">
        <f t="shared" si="0"/>
        <v>1</v>
      </c>
    </row>
    <row r="52" spans="2:7" ht="18.75" customHeight="1">
      <c r="B52" s="67" t="s">
        <v>6</v>
      </c>
      <c r="C52" s="68" t="s">
        <v>51</v>
      </c>
      <c r="D52" s="61">
        <f>SUM(D53:D56)</f>
        <v>50000</v>
      </c>
      <c r="E52" s="61">
        <f>SUM(E53:E56)</f>
        <v>53950.34</v>
      </c>
      <c r="F52" s="61">
        <f>SUM(F53:F56)</f>
        <v>53950.34</v>
      </c>
      <c r="G52" s="62">
        <f t="shared" si="0"/>
        <v>1</v>
      </c>
    </row>
    <row r="53" spans="2:7" ht="18.75" customHeight="1">
      <c r="B53" s="53" t="s">
        <v>6</v>
      </c>
      <c r="C53" s="63" t="s">
        <v>52</v>
      </c>
      <c r="D53" s="64">
        <v>10000</v>
      </c>
      <c r="E53" s="197">
        <v>11959.57</v>
      </c>
      <c r="F53" s="197">
        <v>11959.57</v>
      </c>
      <c r="G53" s="65">
        <f t="shared" si="0"/>
        <v>1</v>
      </c>
    </row>
    <row r="54" spans="2:7" ht="18.75" customHeight="1">
      <c r="B54" s="53" t="s">
        <v>6</v>
      </c>
      <c r="C54" s="63" t="s">
        <v>53</v>
      </c>
      <c r="D54" s="64">
        <v>0</v>
      </c>
      <c r="E54" s="197">
        <v>0</v>
      </c>
      <c r="F54" s="197">
        <v>0</v>
      </c>
      <c r="G54" s="65" t="e">
        <f t="shared" si="0"/>
        <v>#DIV/0!</v>
      </c>
    </row>
    <row r="55" spans="2:7" ht="18.75" customHeight="1">
      <c r="B55" s="53" t="s">
        <v>6</v>
      </c>
      <c r="C55" s="63" t="s">
        <v>54</v>
      </c>
      <c r="D55" s="64">
        <v>0</v>
      </c>
      <c r="E55" s="197">
        <v>0</v>
      </c>
      <c r="F55" s="197">
        <v>0</v>
      </c>
      <c r="G55" s="65" t="e">
        <f t="shared" si="0"/>
        <v>#DIV/0!</v>
      </c>
    </row>
    <row r="56" spans="2:7" ht="18.75" customHeight="1">
      <c r="B56" s="53" t="s">
        <v>6</v>
      </c>
      <c r="C56" s="63" t="s">
        <v>55</v>
      </c>
      <c r="D56" s="64">
        <v>40000</v>
      </c>
      <c r="E56" s="197">
        <v>41990.77</v>
      </c>
      <c r="F56" s="197">
        <v>41990.77</v>
      </c>
      <c r="G56" s="65">
        <f t="shared" si="0"/>
        <v>1</v>
      </c>
    </row>
    <row r="57" spans="2:7" ht="18.75" customHeight="1">
      <c r="B57" s="67" t="s">
        <v>6</v>
      </c>
      <c r="C57" s="68" t="s">
        <v>56</v>
      </c>
      <c r="D57" s="61">
        <f>SUM(D58:D60)</f>
        <v>18500</v>
      </c>
      <c r="E57" s="61">
        <f>SUM(E58:E60)</f>
        <v>1625.94</v>
      </c>
      <c r="F57" s="61">
        <f>SUM(F58:F60)</f>
        <v>1625.94</v>
      </c>
      <c r="G57" s="62">
        <f t="shared" si="0"/>
        <v>1</v>
      </c>
    </row>
    <row r="58" spans="2:7" ht="18.75" customHeight="1">
      <c r="B58" s="53" t="s">
        <v>6</v>
      </c>
      <c r="C58" s="63" t="s">
        <v>57</v>
      </c>
      <c r="D58" s="64">
        <v>18500</v>
      </c>
      <c r="E58" s="197">
        <v>1525.94</v>
      </c>
      <c r="F58" s="197">
        <v>1525.94</v>
      </c>
      <c r="G58" s="65">
        <f t="shared" si="0"/>
        <v>1</v>
      </c>
    </row>
    <row r="59" spans="2:7" ht="18.75" customHeight="1">
      <c r="B59" s="53" t="s">
        <v>6</v>
      </c>
      <c r="C59" s="63" t="s">
        <v>58</v>
      </c>
      <c r="D59" s="64">
        <v>0</v>
      </c>
      <c r="E59" s="197">
        <v>0</v>
      </c>
      <c r="F59" s="197">
        <v>0</v>
      </c>
      <c r="G59" s="65" t="e">
        <f t="shared" si="0"/>
        <v>#DIV/0!</v>
      </c>
    </row>
    <row r="60" spans="2:7" ht="18.75" customHeight="1">
      <c r="B60" s="53" t="s">
        <v>6</v>
      </c>
      <c r="C60" s="63" t="s">
        <v>50</v>
      </c>
      <c r="D60" s="64">
        <v>0</v>
      </c>
      <c r="E60" s="197">
        <v>100</v>
      </c>
      <c r="F60" s="197">
        <v>100</v>
      </c>
      <c r="G60" s="65">
        <f t="shared" si="0"/>
        <v>1</v>
      </c>
    </row>
    <row r="61" spans="2:7" ht="18.75" customHeight="1">
      <c r="B61" s="67" t="s">
        <v>6</v>
      </c>
      <c r="C61" s="68" t="s">
        <v>59</v>
      </c>
      <c r="D61" s="61">
        <f>SUM(D62:D63)</f>
        <v>2500</v>
      </c>
      <c r="E61" s="61">
        <f>SUM(E62:E63)</f>
        <v>474.44</v>
      </c>
      <c r="F61" s="61">
        <f>SUM(F62:F63)</f>
        <v>474.44</v>
      </c>
      <c r="G61" s="62">
        <f t="shared" si="0"/>
        <v>1</v>
      </c>
    </row>
    <row r="62" spans="2:7" ht="18.75" customHeight="1">
      <c r="B62" s="53" t="s">
        <v>6</v>
      </c>
      <c r="C62" s="63" t="s">
        <v>60</v>
      </c>
      <c r="D62" s="64">
        <v>0</v>
      </c>
      <c r="E62" s="197">
        <v>461.51</v>
      </c>
      <c r="F62" s="197">
        <v>461.51</v>
      </c>
      <c r="G62" s="65">
        <f t="shared" si="0"/>
        <v>1</v>
      </c>
    </row>
    <row r="63" spans="2:7" ht="18.75" customHeight="1">
      <c r="B63" s="53" t="s">
        <v>6</v>
      </c>
      <c r="C63" s="63" t="s">
        <v>50</v>
      </c>
      <c r="D63" s="64">
        <v>2500</v>
      </c>
      <c r="E63" s="197">
        <v>12.93</v>
      </c>
      <c r="F63" s="197">
        <v>12.93</v>
      </c>
      <c r="G63" s="65">
        <f t="shared" si="0"/>
        <v>1</v>
      </c>
    </row>
    <row r="64" spans="2:7" ht="18.75" customHeight="1">
      <c r="B64" s="67" t="s">
        <v>6</v>
      </c>
      <c r="C64" s="68" t="s">
        <v>61</v>
      </c>
      <c r="D64" s="66">
        <v>0</v>
      </c>
      <c r="E64" s="66">
        <v>0</v>
      </c>
      <c r="F64" s="66">
        <v>0</v>
      </c>
      <c r="G64" s="62" t="e">
        <f t="shared" si="0"/>
        <v>#DIV/0!</v>
      </c>
    </row>
    <row r="65" spans="2:7" ht="18.75" customHeight="1">
      <c r="B65" s="59" t="s">
        <v>11</v>
      </c>
      <c r="C65" s="60" t="s">
        <v>62</v>
      </c>
      <c r="D65" s="66">
        <v>1500</v>
      </c>
      <c r="E65" s="66">
        <v>0</v>
      </c>
      <c r="F65" s="66">
        <v>0</v>
      </c>
      <c r="G65" s="62" t="e">
        <f t="shared" si="0"/>
        <v>#DIV/0!</v>
      </c>
    </row>
    <row r="66" spans="2:7" ht="18.75" customHeight="1">
      <c r="B66" s="59" t="s">
        <v>18</v>
      </c>
      <c r="C66" s="60" t="s">
        <v>63</v>
      </c>
      <c r="D66" s="61">
        <f>D67+D68</f>
        <v>0</v>
      </c>
      <c r="E66" s="61">
        <f>SUM(E67:E68)</f>
        <v>0</v>
      </c>
      <c r="F66" s="61">
        <f>SUM(F67:F68)</f>
        <v>0</v>
      </c>
      <c r="G66" s="62" t="e">
        <f t="shared" si="0"/>
        <v>#DIV/0!</v>
      </c>
    </row>
    <row r="67" spans="2:7" ht="18.75" customHeight="1">
      <c r="B67" s="63" t="s">
        <v>6</v>
      </c>
      <c r="C67" s="63" t="s">
        <v>64</v>
      </c>
      <c r="D67" s="64">
        <v>0</v>
      </c>
      <c r="E67" s="64">
        <v>0</v>
      </c>
      <c r="F67" s="64">
        <v>0</v>
      </c>
      <c r="G67" s="65" t="e">
        <f t="shared" si="0"/>
        <v>#DIV/0!</v>
      </c>
    </row>
    <row r="68" spans="2:7" ht="18.75" customHeight="1">
      <c r="B68" s="63" t="s">
        <v>6</v>
      </c>
      <c r="C68" s="63" t="s">
        <v>65</v>
      </c>
      <c r="D68" s="64">
        <v>0</v>
      </c>
      <c r="E68" s="64">
        <v>0</v>
      </c>
      <c r="F68" s="64">
        <v>0</v>
      </c>
      <c r="G68" s="65" t="e">
        <f t="shared" si="0"/>
        <v>#DIV/0!</v>
      </c>
    </row>
    <row r="69" spans="2:7" ht="18.75" customHeight="1">
      <c r="B69" s="55" t="s">
        <v>66</v>
      </c>
      <c r="C69" s="56" t="s">
        <v>67</v>
      </c>
      <c r="D69" s="57">
        <f>SUM(D70:D71)</f>
        <v>0</v>
      </c>
      <c r="E69" s="57">
        <f>SUM(E70:E71)</f>
        <v>0</v>
      </c>
      <c r="F69" s="57">
        <f>SUM(F70:F71)</f>
        <v>0</v>
      </c>
      <c r="G69" s="58" t="e">
        <f t="shared" si="0"/>
        <v>#DIV/0!</v>
      </c>
    </row>
    <row r="70" spans="2:7" ht="18.75" customHeight="1">
      <c r="B70" s="69" t="s">
        <v>68</v>
      </c>
      <c r="C70" s="70" t="s">
        <v>69</v>
      </c>
      <c r="D70" s="64">
        <v>0</v>
      </c>
      <c r="E70" s="64">
        <v>0</v>
      </c>
      <c r="F70" s="64">
        <v>0</v>
      </c>
      <c r="G70" s="65" t="e">
        <f t="shared" si="0"/>
        <v>#DIV/0!</v>
      </c>
    </row>
    <row r="71" spans="2:7" ht="18.75" customHeight="1">
      <c r="B71" s="69" t="s">
        <v>68</v>
      </c>
      <c r="C71" s="70" t="s">
        <v>70</v>
      </c>
      <c r="D71" s="64">
        <v>0</v>
      </c>
      <c r="E71" s="64">
        <v>0</v>
      </c>
      <c r="F71" s="64">
        <v>0</v>
      </c>
      <c r="G71" s="65" t="e">
        <f t="shared" si="0"/>
        <v>#DIV/0!</v>
      </c>
    </row>
    <row r="72" spans="2:7" ht="29.25" customHeight="1">
      <c r="B72" s="55" t="s">
        <v>71</v>
      </c>
      <c r="C72" s="56" t="s">
        <v>72</v>
      </c>
      <c r="D72" s="57">
        <f>D8-D32+D69</f>
        <v>0</v>
      </c>
      <c r="E72" s="57">
        <f>E8-E32+E69</f>
        <v>-2.9103830456733704E-11</v>
      </c>
      <c r="F72" s="57">
        <f>F8-F32+F69</f>
        <v>-2.9103830456733704E-11</v>
      </c>
      <c r="G72" s="58">
        <f t="shared" si="0"/>
        <v>1</v>
      </c>
    </row>
    <row r="73" spans="2:7" ht="18.75" customHeight="1">
      <c r="B73" s="71"/>
      <c r="C73" s="72"/>
      <c r="D73" s="73"/>
      <c r="E73" s="73"/>
      <c r="F73" s="73"/>
      <c r="G73" s="65" t="e">
        <f aca="true" t="shared" si="1" ref="G73:G100">F73/E73</f>
        <v>#DIV/0!</v>
      </c>
    </row>
    <row r="74" spans="2:7" ht="18.75" customHeight="1">
      <c r="B74" s="55" t="s">
        <v>73</v>
      </c>
      <c r="C74" s="56" t="s">
        <v>74</v>
      </c>
      <c r="D74" s="74"/>
      <c r="E74" s="74"/>
      <c r="F74" s="74"/>
      <c r="G74" s="58" t="e">
        <f t="shared" si="1"/>
        <v>#DIV/0!</v>
      </c>
    </row>
    <row r="75" spans="2:7" ht="18.75" customHeight="1">
      <c r="B75" s="71"/>
      <c r="C75" s="72"/>
      <c r="D75" s="73"/>
      <c r="E75" s="73"/>
      <c r="F75" s="73"/>
      <c r="G75" s="65" t="e">
        <f t="shared" si="1"/>
        <v>#DIV/0!</v>
      </c>
    </row>
    <row r="76" spans="2:7" ht="27.75" customHeight="1">
      <c r="B76" s="55" t="s">
        <v>75</v>
      </c>
      <c r="C76" s="56" t="s">
        <v>76</v>
      </c>
      <c r="D76" s="57">
        <f>D72-D74</f>
        <v>0</v>
      </c>
      <c r="E76" s="57">
        <f>E72-E74</f>
        <v>-2.9103830456733704E-11</v>
      </c>
      <c r="F76" s="57">
        <f>F72-F74</f>
        <v>-2.9103830456733704E-11</v>
      </c>
      <c r="G76" s="58">
        <f t="shared" si="1"/>
        <v>1</v>
      </c>
    </row>
    <row r="77" spans="2:7" ht="18.75" customHeight="1">
      <c r="B77" s="75" t="s">
        <v>6</v>
      </c>
      <c r="C77" s="70" t="s">
        <v>6</v>
      </c>
      <c r="D77" s="76"/>
      <c r="E77" s="76" t="s">
        <v>6</v>
      </c>
      <c r="F77" s="76" t="s">
        <v>6</v>
      </c>
      <c r="G77" s="65" t="e">
        <f t="shared" si="1"/>
        <v>#VALUE!</v>
      </c>
    </row>
    <row r="78" spans="2:7" ht="18.75" customHeight="1">
      <c r="B78" s="55" t="s">
        <v>77</v>
      </c>
      <c r="C78" s="56" t="s">
        <v>78</v>
      </c>
      <c r="D78" s="57">
        <f>D79+D84+D89</f>
        <v>0</v>
      </c>
      <c r="E78" s="57">
        <f>E79+E84+E89</f>
        <v>0</v>
      </c>
      <c r="F78" s="57">
        <f>F79+F84+F89</f>
        <v>0</v>
      </c>
      <c r="G78" s="58" t="e">
        <f t="shared" si="1"/>
        <v>#DIV/0!</v>
      </c>
    </row>
    <row r="79" spans="2:7" ht="18.75" customHeight="1">
      <c r="B79" s="59" t="s">
        <v>4</v>
      </c>
      <c r="C79" s="60" t="s">
        <v>79</v>
      </c>
      <c r="D79" s="61">
        <f>SUM(D80:D83)</f>
        <v>0</v>
      </c>
      <c r="E79" s="61">
        <f>SUM(E80:E83)</f>
        <v>0</v>
      </c>
      <c r="F79" s="61">
        <f>SUM(F80:F83)</f>
        <v>0</v>
      </c>
      <c r="G79" s="62" t="e">
        <f t="shared" si="1"/>
        <v>#DIV/0!</v>
      </c>
    </row>
    <row r="80" spans="2:7" ht="18.75" customHeight="1">
      <c r="B80" s="63" t="s">
        <v>6</v>
      </c>
      <c r="C80" s="63" t="s">
        <v>80</v>
      </c>
      <c r="D80" s="64">
        <v>0</v>
      </c>
      <c r="E80" s="64">
        <v>0</v>
      </c>
      <c r="F80" s="64">
        <v>0</v>
      </c>
      <c r="G80" s="65" t="e">
        <f t="shared" si="1"/>
        <v>#DIV/0!</v>
      </c>
    </row>
    <row r="81" spans="2:7" ht="18.75" customHeight="1">
      <c r="B81" s="63" t="s">
        <v>6</v>
      </c>
      <c r="C81" s="63" t="s">
        <v>15</v>
      </c>
      <c r="D81" s="64">
        <v>0</v>
      </c>
      <c r="E81" s="64">
        <v>0</v>
      </c>
      <c r="F81" s="64">
        <v>0</v>
      </c>
      <c r="G81" s="65" t="e">
        <f t="shared" si="1"/>
        <v>#DIV/0!</v>
      </c>
    </row>
    <row r="82" spans="2:7" ht="18.75" customHeight="1">
      <c r="B82" s="63" t="s">
        <v>6</v>
      </c>
      <c r="C82" s="63" t="s">
        <v>16</v>
      </c>
      <c r="D82" s="64">
        <v>0</v>
      </c>
      <c r="E82" s="64">
        <v>0</v>
      </c>
      <c r="F82" s="64">
        <v>0</v>
      </c>
      <c r="G82" s="65" t="e">
        <f t="shared" si="1"/>
        <v>#DIV/0!</v>
      </c>
    </row>
    <row r="83" spans="2:7" ht="18.75" customHeight="1">
      <c r="B83" s="63" t="s">
        <v>6</v>
      </c>
      <c r="C83" s="63" t="s">
        <v>17</v>
      </c>
      <c r="D83" s="64">
        <v>0</v>
      </c>
      <c r="E83" s="64">
        <v>0</v>
      </c>
      <c r="F83" s="64">
        <v>0</v>
      </c>
      <c r="G83" s="65" t="e">
        <f t="shared" si="1"/>
        <v>#DIV/0!</v>
      </c>
    </row>
    <row r="84" spans="2:7" ht="18.75" customHeight="1">
      <c r="B84" s="59" t="s">
        <v>11</v>
      </c>
      <c r="C84" s="60" t="s">
        <v>81</v>
      </c>
      <c r="D84" s="61">
        <f>SUM(D85:D88)</f>
        <v>0</v>
      </c>
      <c r="E84" s="61">
        <f>SUM(E85:E88)</f>
        <v>0</v>
      </c>
      <c r="F84" s="61">
        <f>SUM(F85:F88)</f>
        <v>0</v>
      </c>
      <c r="G84" s="62" t="e">
        <f t="shared" si="1"/>
        <v>#DIV/0!</v>
      </c>
    </row>
    <row r="85" spans="2:7" ht="18.75" customHeight="1">
      <c r="B85" s="63" t="s">
        <v>6</v>
      </c>
      <c r="C85" s="63" t="s">
        <v>20</v>
      </c>
      <c r="D85" s="64">
        <v>0</v>
      </c>
      <c r="E85" s="64">
        <v>0</v>
      </c>
      <c r="F85" s="64">
        <v>0</v>
      </c>
      <c r="G85" s="65" t="e">
        <f t="shared" si="1"/>
        <v>#DIV/0!</v>
      </c>
    </row>
    <row r="86" spans="2:7" ht="18.75" customHeight="1">
      <c r="B86" s="63" t="s">
        <v>6</v>
      </c>
      <c r="C86" s="63" t="s">
        <v>15</v>
      </c>
      <c r="D86" s="64">
        <v>0</v>
      </c>
      <c r="E86" s="64">
        <v>0</v>
      </c>
      <c r="F86" s="64">
        <v>0</v>
      </c>
      <c r="G86" s="65" t="e">
        <f t="shared" si="1"/>
        <v>#DIV/0!</v>
      </c>
    </row>
    <row r="87" spans="2:7" ht="18.75" customHeight="1">
      <c r="B87" s="63" t="s">
        <v>6</v>
      </c>
      <c r="C87" s="63" t="s">
        <v>16</v>
      </c>
      <c r="D87" s="64">
        <v>0</v>
      </c>
      <c r="E87" s="64">
        <v>0</v>
      </c>
      <c r="F87" s="64">
        <v>0</v>
      </c>
      <c r="G87" s="65" t="e">
        <f t="shared" si="1"/>
        <v>#DIV/0!</v>
      </c>
    </row>
    <row r="88" spans="2:7" ht="18.75" customHeight="1">
      <c r="B88" s="63" t="s">
        <v>6</v>
      </c>
      <c r="C88" s="63" t="s">
        <v>17</v>
      </c>
      <c r="D88" s="64">
        <v>0</v>
      </c>
      <c r="E88" s="64">
        <v>0</v>
      </c>
      <c r="F88" s="64">
        <v>0</v>
      </c>
      <c r="G88" s="65" t="e">
        <f t="shared" si="1"/>
        <v>#DIV/0!</v>
      </c>
    </row>
    <row r="89" spans="2:7" ht="18.75" customHeight="1">
      <c r="B89" s="59" t="s">
        <v>18</v>
      </c>
      <c r="C89" s="60" t="s">
        <v>22</v>
      </c>
      <c r="D89" s="61">
        <f>SUM(D90:D92)</f>
        <v>0</v>
      </c>
      <c r="E89" s="61">
        <f>SUM(E90:E92)</f>
        <v>0</v>
      </c>
      <c r="F89" s="61">
        <f>SUM(F90:F92)</f>
        <v>0</v>
      </c>
      <c r="G89" s="62" t="e">
        <f t="shared" si="1"/>
        <v>#DIV/0!</v>
      </c>
    </row>
    <row r="90" spans="2:7" ht="18.75" customHeight="1">
      <c r="B90" s="63" t="s">
        <v>6</v>
      </c>
      <c r="C90" s="63" t="s">
        <v>15</v>
      </c>
      <c r="D90" s="64">
        <v>0</v>
      </c>
      <c r="E90" s="64">
        <v>0</v>
      </c>
      <c r="F90" s="64">
        <v>0</v>
      </c>
      <c r="G90" s="65" t="e">
        <f t="shared" si="1"/>
        <v>#DIV/0!</v>
      </c>
    </row>
    <row r="91" spans="2:7" ht="18.75" customHeight="1">
      <c r="B91" s="63" t="s">
        <v>6</v>
      </c>
      <c r="C91" s="63" t="s">
        <v>16</v>
      </c>
      <c r="D91" s="64">
        <v>0</v>
      </c>
      <c r="E91" s="64">
        <v>0</v>
      </c>
      <c r="F91" s="64">
        <v>0</v>
      </c>
      <c r="G91" s="65" t="e">
        <f t="shared" si="1"/>
        <v>#DIV/0!</v>
      </c>
    </row>
    <row r="92" spans="2:7" ht="18.75" customHeight="1">
      <c r="B92" s="63" t="s">
        <v>6</v>
      </c>
      <c r="C92" s="63" t="s">
        <v>17</v>
      </c>
      <c r="D92" s="64">
        <v>0</v>
      </c>
      <c r="E92" s="64">
        <v>0</v>
      </c>
      <c r="F92" s="64">
        <v>0</v>
      </c>
      <c r="G92" s="65" t="e">
        <f t="shared" si="1"/>
        <v>#DIV/0!</v>
      </c>
    </row>
    <row r="93" spans="2:7" ht="27.75" customHeight="1">
      <c r="B93" s="55" t="s">
        <v>82</v>
      </c>
      <c r="C93" s="56" t="s">
        <v>83</v>
      </c>
      <c r="D93" s="74">
        <f>D94</f>
        <v>0</v>
      </c>
      <c r="E93" s="74">
        <f>E94</f>
        <v>0</v>
      </c>
      <c r="F93" s="74">
        <f>F94</f>
        <v>0</v>
      </c>
      <c r="G93" s="58" t="e">
        <f t="shared" si="1"/>
        <v>#DIV/0!</v>
      </c>
    </row>
    <row r="94" spans="2:7" ht="25.5">
      <c r="B94" s="71" t="s">
        <v>6</v>
      </c>
      <c r="C94" s="70" t="s">
        <v>84</v>
      </c>
      <c r="D94" s="64"/>
      <c r="E94" s="64"/>
      <c r="F94" s="64"/>
      <c r="G94" s="65" t="e">
        <f t="shared" si="1"/>
        <v>#DIV/0!</v>
      </c>
    </row>
    <row r="95" spans="2:7" ht="15" thickBot="1">
      <c r="B95" s="77" t="s">
        <v>85</v>
      </c>
      <c r="C95" s="78" t="s">
        <v>86</v>
      </c>
      <c r="D95" s="79"/>
      <c r="E95" s="80"/>
      <c r="F95" s="80"/>
      <c r="G95" s="80"/>
    </row>
    <row r="96" spans="2:7" ht="14.25">
      <c r="B96" s="81"/>
      <c r="C96" s="82" t="s">
        <v>87</v>
      </c>
      <c r="D96" s="83">
        <v>0</v>
      </c>
      <c r="E96" s="84">
        <v>14456.43</v>
      </c>
      <c r="F96" s="84">
        <v>14456.43</v>
      </c>
      <c r="G96" s="65">
        <f t="shared" si="1"/>
        <v>1</v>
      </c>
    </row>
    <row r="97" spans="2:7" ht="14.25">
      <c r="B97" s="85"/>
      <c r="C97" s="70" t="s">
        <v>88</v>
      </c>
      <c r="D97" s="86">
        <v>0</v>
      </c>
      <c r="E97" s="87">
        <v>0</v>
      </c>
      <c r="F97" s="87">
        <v>0</v>
      </c>
      <c r="G97" s="65" t="e">
        <f t="shared" si="1"/>
        <v>#DIV/0!</v>
      </c>
    </row>
    <row r="98" spans="2:7" ht="14.25">
      <c r="B98" s="88" t="s">
        <v>6</v>
      </c>
      <c r="C98" s="89" t="s">
        <v>89</v>
      </c>
      <c r="D98" s="198">
        <v>0</v>
      </c>
      <c r="E98" s="203">
        <v>0</v>
      </c>
      <c r="F98" s="203">
        <v>0</v>
      </c>
      <c r="G98" s="65" t="e">
        <f t="shared" si="1"/>
        <v>#DIV/0!</v>
      </c>
    </row>
    <row r="99" spans="2:7" ht="14.25">
      <c r="B99" s="37"/>
      <c r="C99" s="38" t="s">
        <v>90</v>
      </c>
      <c r="D99" s="199">
        <v>0</v>
      </c>
      <c r="E99" s="199">
        <v>14869.62</v>
      </c>
      <c r="F99" s="199">
        <v>14869.62</v>
      </c>
      <c r="G99" s="65">
        <f t="shared" si="1"/>
        <v>1</v>
      </c>
    </row>
    <row r="100" spans="2:7" ht="15" thickBot="1">
      <c r="B100" s="39"/>
      <c r="C100" s="40" t="s">
        <v>89</v>
      </c>
      <c r="D100" s="200">
        <v>0</v>
      </c>
      <c r="E100" s="200">
        <v>0</v>
      </c>
      <c r="F100" s="200">
        <v>0</v>
      </c>
      <c r="G100" s="65" t="e">
        <f t="shared" si="1"/>
        <v>#DIV/0!</v>
      </c>
    </row>
    <row r="101" spans="2:6" ht="14.25">
      <c r="B101" s="90" t="s">
        <v>6</v>
      </c>
      <c r="C101" s="91" t="s">
        <v>6</v>
      </c>
      <c r="D101" s="91"/>
      <c r="E101" s="201"/>
      <c r="F101" s="204" t="s">
        <v>6</v>
      </c>
    </row>
    <row r="102" spans="2:8" ht="15.75">
      <c r="B102" s="92" t="s">
        <v>157</v>
      </c>
      <c r="C102" s="92"/>
      <c r="D102" s="92"/>
      <c r="E102" s="202"/>
      <c r="F102" s="202" t="s">
        <v>101</v>
      </c>
      <c r="G102" s="93"/>
      <c r="H102" s="94"/>
    </row>
    <row r="103" spans="2:8" ht="15.75">
      <c r="B103" s="94"/>
      <c r="C103" s="95"/>
      <c r="D103" s="94"/>
      <c r="E103" s="95"/>
      <c r="F103" s="95"/>
      <c r="G103" s="96"/>
      <c r="H103" s="94"/>
    </row>
    <row r="104" spans="2:8" ht="15.75">
      <c r="B104" s="94"/>
      <c r="C104" s="95"/>
      <c r="D104" s="94"/>
      <c r="E104" s="95"/>
      <c r="F104" s="95"/>
      <c r="G104" s="96"/>
      <c r="H104" s="94"/>
    </row>
    <row r="105" spans="2:8" ht="15.75">
      <c r="B105" s="94"/>
      <c r="C105" s="94"/>
      <c r="D105" s="94"/>
      <c r="E105" s="95"/>
      <c r="F105" s="95"/>
      <c r="G105" s="96"/>
      <c r="H105" s="94"/>
    </row>
    <row r="106" spans="2:8" ht="15.75">
      <c r="B106" s="97" t="s">
        <v>102</v>
      </c>
      <c r="C106" s="97"/>
      <c r="D106" s="92"/>
      <c r="E106" s="202"/>
      <c r="F106" s="202"/>
      <c r="G106" s="93"/>
      <c r="H106" s="94"/>
    </row>
    <row r="107" spans="2:8" ht="15.75">
      <c r="B107" s="92"/>
      <c r="C107" s="92"/>
      <c r="D107" s="92"/>
      <c r="E107" s="202"/>
      <c r="F107" s="202"/>
      <c r="G107" s="93"/>
      <c r="H107" s="94"/>
    </row>
    <row r="108" spans="2:8" ht="15.75">
      <c r="B108" s="92"/>
      <c r="C108" s="92"/>
      <c r="D108" s="92"/>
      <c r="E108" s="202"/>
      <c r="F108" s="202"/>
      <c r="G108" s="93"/>
      <c r="H108" s="94"/>
    </row>
    <row r="109" spans="2:8" ht="15.75">
      <c r="B109" s="92" t="s">
        <v>103</v>
      </c>
      <c r="C109" s="92"/>
      <c r="D109" s="92"/>
      <c r="E109" s="202" t="s">
        <v>104</v>
      </c>
      <c r="F109" s="202"/>
      <c r="G109" s="93"/>
      <c r="H109" s="94"/>
    </row>
    <row r="110" spans="2:8" ht="15.75">
      <c r="B110" s="94"/>
      <c r="C110" s="94"/>
      <c r="D110" s="94"/>
      <c r="E110" s="95"/>
      <c r="F110" s="95"/>
      <c r="G110" s="96"/>
      <c r="H110" s="94"/>
    </row>
  </sheetData>
  <sheetProtection/>
  <mergeCells count="4">
    <mergeCell ref="B3:F3"/>
    <mergeCell ref="B4:F4"/>
    <mergeCell ref="B2:G2"/>
    <mergeCell ref="B1:G1"/>
  </mergeCells>
  <printOptions/>
  <pageMargins left="0.87" right="0.7" top="0.2" bottom="0.16" header="0.18" footer="0.3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zoomScalePageLayoutView="0" workbookViewId="0" topLeftCell="A4">
      <selection activeCell="E14" sqref="E14"/>
    </sheetView>
  </sheetViews>
  <sheetFormatPr defaultColWidth="11" defaultRowHeight="14.25"/>
  <cols>
    <col min="1" max="1" width="2" style="102" customWidth="1"/>
    <col min="2" max="2" width="4.19921875" style="102" customWidth="1"/>
    <col min="3" max="3" width="57.3984375" style="102" customWidth="1"/>
    <col min="4" max="4" width="14.09765625" style="102" customWidth="1"/>
    <col min="5" max="5" width="14.8984375" style="102" customWidth="1"/>
    <col min="6" max="6" width="13.3984375" style="102" customWidth="1"/>
    <col min="7" max="7" width="13.69921875" style="102" customWidth="1"/>
    <col min="8" max="16384" width="11" style="102" customWidth="1"/>
  </cols>
  <sheetData>
    <row r="1" spans="2:8" s="101" customFormat="1" ht="21.75" customHeight="1">
      <c r="B1" s="108"/>
      <c r="C1" s="183" t="s">
        <v>105</v>
      </c>
      <c r="D1" s="219" t="s">
        <v>151</v>
      </c>
      <c r="E1" s="218"/>
      <c r="F1" s="218"/>
      <c r="G1" s="218"/>
      <c r="H1" s="100"/>
    </row>
    <row r="2" spans="2:7" ht="41.25" customHeight="1">
      <c r="B2" s="109"/>
      <c r="C2" s="183" t="s">
        <v>106</v>
      </c>
      <c r="D2" s="219" t="s">
        <v>193</v>
      </c>
      <c r="E2" s="218"/>
      <c r="F2" s="218"/>
      <c r="G2" s="218"/>
    </row>
    <row r="3" spans="2:8" s="101" customFormat="1" ht="21.75" customHeight="1">
      <c r="B3" s="108"/>
      <c r="C3" s="183" t="s">
        <v>107</v>
      </c>
      <c r="D3" s="184"/>
      <c r="E3" s="185"/>
      <c r="F3" s="185"/>
      <c r="G3" s="186"/>
      <c r="H3" s="100"/>
    </row>
    <row r="4" spans="2:8" s="101" customFormat="1" ht="21">
      <c r="B4" s="98"/>
      <c r="C4" s="99"/>
      <c r="D4" s="103"/>
      <c r="H4" s="100"/>
    </row>
    <row r="5" spans="2:7" ht="45" customHeight="1" thickBot="1">
      <c r="B5" s="220" t="s">
        <v>189</v>
      </c>
      <c r="C5" s="220"/>
      <c r="D5" s="220"/>
      <c r="E5" s="220"/>
      <c r="F5" s="220"/>
      <c r="G5" s="220"/>
    </row>
    <row r="6" spans="2:7" ht="51" customHeight="1" thickBot="1">
      <c r="B6" s="187" t="s">
        <v>0</v>
      </c>
      <c r="C6" s="188" t="s">
        <v>1</v>
      </c>
      <c r="D6" s="189" t="s">
        <v>187</v>
      </c>
      <c r="E6" s="189" t="s">
        <v>188</v>
      </c>
      <c r="F6" s="189" t="s">
        <v>92</v>
      </c>
      <c r="G6" s="189" t="s">
        <v>186</v>
      </c>
    </row>
    <row r="7" spans="2:7" ht="16.5" thickBot="1">
      <c r="B7" s="111" t="s">
        <v>108</v>
      </c>
      <c r="C7" s="112" t="s">
        <v>109</v>
      </c>
      <c r="D7" s="113" t="s">
        <v>110</v>
      </c>
      <c r="E7" s="113" t="s">
        <v>111</v>
      </c>
      <c r="F7" s="113">
        <v>5</v>
      </c>
      <c r="G7" s="114">
        <v>6</v>
      </c>
    </row>
    <row r="8" spans="2:7" ht="37.5" customHeight="1">
      <c r="B8" s="221" t="s">
        <v>112</v>
      </c>
      <c r="C8" s="222"/>
      <c r="D8" s="115">
        <f>D15+D39+D63</f>
        <v>20760</v>
      </c>
      <c r="E8" s="115">
        <f>E15+E39+E63</f>
        <v>11959.57</v>
      </c>
      <c r="F8" s="115">
        <f>F15+F39+F63</f>
        <v>11959.57</v>
      </c>
      <c r="G8" s="116">
        <f>F8/E8</f>
        <v>1</v>
      </c>
    </row>
    <row r="9" spans="2:7" ht="15.75">
      <c r="B9" s="117"/>
      <c r="C9" s="118" t="s">
        <v>113</v>
      </c>
      <c r="D9" s="119"/>
      <c r="E9" s="119"/>
      <c r="F9" s="119"/>
      <c r="G9" s="120"/>
    </row>
    <row r="10" spans="2:7" ht="24.75" customHeight="1">
      <c r="B10" s="117"/>
      <c r="C10" s="118" t="s">
        <v>114</v>
      </c>
      <c r="D10" s="119">
        <f>+D15+D39+D64</f>
        <v>20760</v>
      </c>
      <c r="E10" s="119">
        <f>+E15+E39+E64</f>
        <v>11959.57</v>
      </c>
      <c r="F10" s="119">
        <f>+F15+F39+F64</f>
        <v>11959.57</v>
      </c>
      <c r="G10" s="120">
        <f>F10/E10</f>
        <v>1</v>
      </c>
    </row>
    <row r="11" spans="2:7" ht="16.5" customHeight="1">
      <c r="B11" s="117"/>
      <c r="C11" s="118" t="s">
        <v>115</v>
      </c>
      <c r="D11" s="119">
        <f>+D8-D10</f>
        <v>0</v>
      </c>
      <c r="E11" s="119">
        <f>+E8-E10</f>
        <v>0</v>
      </c>
      <c r="F11" s="119">
        <f>+F8-F10</f>
        <v>0</v>
      </c>
      <c r="G11" s="120">
        <f>+G8-G10</f>
        <v>0</v>
      </c>
    </row>
    <row r="12" spans="2:7" ht="15.75">
      <c r="B12" s="121" t="s">
        <v>2</v>
      </c>
      <c r="C12" s="122" t="s">
        <v>116</v>
      </c>
      <c r="D12" s="123"/>
      <c r="E12" s="123"/>
      <c r="F12" s="123"/>
      <c r="G12" s="124"/>
    </row>
    <row r="13" spans="2:7" s="104" customFormat="1" ht="24" customHeight="1">
      <c r="B13" s="125" t="s">
        <v>117</v>
      </c>
      <c r="C13" s="126" t="s">
        <v>118</v>
      </c>
      <c r="D13" s="127"/>
      <c r="E13" s="127">
        <v>3</v>
      </c>
      <c r="F13" s="127">
        <v>3</v>
      </c>
      <c r="G13" s="128"/>
    </row>
    <row r="14" spans="2:7" s="104" customFormat="1" ht="39.75" customHeight="1">
      <c r="B14" s="129" t="s">
        <v>119</v>
      </c>
      <c r="C14" s="130" t="s">
        <v>152</v>
      </c>
      <c r="D14" s="127" t="e">
        <f>D17/D13/2</f>
        <v>#DIV/0!</v>
      </c>
      <c r="E14" s="127">
        <v>2392</v>
      </c>
      <c r="F14" s="127">
        <v>2392</v>
      </c>
      <c r="G14" s="128">
        <f>F14/E14</f>
        <v>1</v>
      </c>
    </row>
    <row r="15" spans="2:7" ht="25.5">
      <c r="B15" s="129" t="s">
        <v>120</v>
      </c>
      <c r="C15" s="130" t="s">
        <v>121</v>
      </c>
      <c r="D15" s="127">
        <f>D17+D24</f>
        <v>20760</v>
      </c>
      <c r="E15" s="127">
        <f>E17+E24</f>
        <v>11959.57</v>
      </c>
      <c r="F15" s="127">
        <f>F17+F24</f>
        <v>11959.57</v>
      </c>
      <c r="G15" s="128">
        <f>F15/E15</f>
        <v>1</v>
      </c>
    </row>
    <row r="16" spans="2:7" ht="15.75">
      <c r="B16" s="131"/>
      <c r="C16" s="132" t="s">
        <v>122</v>
      </c>
      <c r="D16" s="133"/>
      <c r="E16" s="133"/>
      <c r="F16" s="133"/>
      <c r="G16" s="128"/>
    </row>
    <row r="17" spans="2:7" ht="15.75">
      <c r="B17" s="134"/>
      <c r="C17" s="135" t="s">
        <v>123</v>
      </c>
      <c r="D17" s="136">
        <f>SUM(D18:D23)</f>
        <v>20760</v>
      </c>
      <c r="E17" s="136">
        <f>SUM(E18:E23)</f>
        <v>11959.57</v>
      </c>
      <c r="F17" s="136">
        <f>SUM(F18:F23)</f>
        <v>11959.57</v>
      </c>
      <c r="G17" s="128">
        <f aca="true" t="shared" si="0" ref="G17:G65">F17/E17</f>
        <v>1</v>
      </c>
    </row>
    <row r="18" spans="2:7" ht="15.75">
      <c r="B18" s="131"/>
      <c r="C18" s="137" t="s">
        <v>124</v>
      </c>
      <c r="D18" s="133">
        <f>15600</f>
        <v>15600</v>
      </c>
      <c r="E18" s="133">
        <f>9157.9+1666.67</f>
        <v>10824.57</v>
      </c>
      <c r="F18" s="133">
        <f>9157.9+1666.67</f>
        <v>10824.57</v>
      </c>
      <c r="G18" s="128">
        <f t="shared" si="0"/>
        <v>1</v>
      </c>
    </row>
    <row r="19" spans="2:7" ht="15.75">
      <c r="B19" s="131"/>
      <c r="C19" s="137" t="s">
        <v>125</v>
      </c>
      <c r="D19" s="133">
        <v>1560</v>
      </c>
      <c r="E19" s="133">
        <f>315+820</f>
        <v>1135</v>
      </c>
      <c r="F19" s="133">
        <f>315+820</f>
        <v>1135</v>
      </c>
      <c r="G19" s="128">
        <f t="shared" si="0"/>
        <v>1</v>
      </c>
    </row>
    <row r="20" spans="2:7" ht="15.75">
      <c r="B20" s="131"/>
      <c r="C20" s="137" t="s">
        <v>126</v>
      </c>
      <c r="D20" s="133"/>
      <c r="E20" s="133">
        <v>0</v>
      </c>
      <c r="F20" s="133">
        <v>0</v>
      </c>
      <c r="G20" s="128" t="e">
        <f t="shared" si="0"/>
        <v>#DIV/0!</v>
      </c>
    </row>
    <row r="21" spans="2:7" ht="15.75">
      <c r="B21" s="131"/>
      <c r="C21" s="137" t="s">
        <v>127</v>
      </c>
      <c r="D21" s="133"/>
      <c r="E21" s="133">
        <v>0</v>
      </c>
      <c r="F21" s="133">
        <v>0</v>
      </c>
      <c r="G21" s="128" t="e">
        <f t="shared" si="0"/>
        <v>#DIV/0!</v>
      </c>
    </row>
    <row r="22" spans="2:7" ht="15.75">
      <c r="B22" s="131"/>
      <c r="C22" s="137" t="s">
        <v>128</v>
      </c>
      <c r="D22" s="133">
        <f>2000</f>
        <v>2000</v>
      </c>
      <c r="E22" s="133">
        <v>0</v>
      </c>
      <c r="F22" s="133">
        <v>0</v>
      </c>
      <c r="G22" s="128" t="e">
        <f t="shared" si="0"/>
        <v>#DIV/0!</v>
      </c>
    </row>
    <row r="23" spans="2:7" ht="15.75">
      <c r="B23" s="131"/>
      <c r="C23" s="137" t="s">
        <v>129</v>
      </c>
      <c r="D23" s="133">
        <f>1600</f>
        <v>1600</v>
      </c>
      <c r="E23" s="133">
        <v>0</v>
      </c>
      <c r="F23" s="133">
        <v>0</v>
      </c>
      <c r="G23" s="128" t="e">
        <f t="shared" si="0"/>
        <v>#DIV/0!</v>
      </c>
    </row>
    <row r="24" spans="2:7" ht="15.75">
      <c r="B24" s="131"/>
      <c r="C24" s="135" t="s">
        <v>130</v>
      </c>
      <c r="D24" s="136">
        <f>SUM(D25:D34)</f>
        <v>0</v>
      </c>
      <c r="E24" s="136">
        <f>SUM(E25:E34)</f>
        <v>0</v>
      </c>
      <c r="F24" s="136">
        <f>SUM(F25:F34)</f>
        <v>0</v>
      </c>
      <c r="G24" s="128" t="e">
        <f t="shared" si="0"/>
        <v>#DIV/0!</v>
      </c>
    </row>
    <row r="25" spans="2:7" ht="15.75">
      <c r="B25" s="134"/>
      <c r="C25" s="138" t="s">
        <v>131</v>
      </c>
      <c r="D25" s="133"/>
      <c r="E25" s="133"/>
      <c r="F25" s="133"/>
      <c r="G25" s="128" t="e">
        <f t="shared" si="0"/>
        <v>#DIV/0!</v>
      </c>
    </row>
    <row r="26" spans="2:7" ht="15.75">
      <c r="B26" s="134"/>
      <c r="C26" s="137" t="s">
        <v>132</v>
      </c>
      <c r="D26" s="133"/>
      <c r="E26" s="133"/>
      <c r="F26" s="133"/>
      <c r="G26" s="128" t="e">
        <f t="shared" si="0"/>
        <v>#DIV/0!</v>
      </c>
    </row>
    <row r="27" spans="2:7" ht="15.75">
      <c r="B27" s="134"/>
      <c r="C27" s="137" t="s">
        <v>133</v>
      </c>
      <c r="D27" s="133"/>
      <c r="E27" s="133"/>
      <c r="F27" s="133"/>
      <c r="G27" s="128" t="e">
        <f t="shared" si="0"/>
        <v>#DIV/0!</v>
      </c>
    </row>
    <row r="28" spans="2:7" ht="15.75">
      <c r="B28" s="134"/>
      <c r="C28" s="137" t="s">
        <v>153</v>
      </c>
      <c r="D28" s="133"/>
      <c r="E28" s="133"/>
      <c r="F28" s="133"/>
      <c r="G28" s="128" t="e">
        <f t="shared" si="0"/>
        <v>#DIV/0!</v>
      </c>
    </row>
    <row r="29" spans="2:7" ht="15.75">
      <c r="B29" s="131"/>
      <c r="C29" s="138" t="s">
        <v>134</v>
      </c>
      <c r="D29" s="133"/>
      <c r="E29" s="133"/>
      <c r="F29" s="133"/>
      <c r="G29" s="128" t="e">
        <f t="shared" si="0"/>
        <v>#DIV/0!</v>
      </c>
    </row>
    <row r="30" spans="2:7" ht="15.75">
      <c r="B30" s="131"/>
      <c r="C30" s="138" t="s">
        <v>135</v>
      </c>
      <c r="D30" s="133"/>
      <c r="E30" s="133"/>
      <c r="F30" s="133"/>
      <c r="G30" s="128" t="e">
        <f t="shared" si="0"/>
        <v>#DIV/0!</v>
      </c>
    </row>
    <row r="31" spans="2:7" ht="15.75">
      <c r="B31" s="131"/>
      <c r="C31" s="137" t="s">
        <v>136</v>
      </c>
      <c r="D31" s="133"/>
      <c r="E31" s="133"/>
      <c r="F31" s="133"/>
      <c r="G31" s="128" t="e">
        <f t="shared" si="0"/>
        <v>#DIV/0!</v>
      </c>
    </row>
    <row r="32" spans="2:7" ht="15.75">
      <c r="B32" s="131" t="s">
        <v>137</v>
      </c>
      <c r="C32" s="138" t="s">
        <v>138</v>
      </c>
      <c r="D32" s="133"/>
      <c r="E32" s="133"/>
      <c r="F32" s="133"/>
      <c r="G32" s="128" t="e">
        <f t="shared" si="0"/>
        <v>#DIV/0!</v>
      </c>
    </row>
    <row r="33" spans="2:7" ht="15.75">
      <c r="B33" s="131" t="s">
        <v>137</v>
      </c>
      <c r="C33" s="138" t="s">
        <v>139</v>
      </c>
      <c r="D33" s="133"/>
      <c r="E33" s="133"/>
      <c r="F33" s="133"/>
      <c r="G33" s="128" t="e">
        <f t="shared" si="0"/>
        <v>#DIV/0!</v>
      </c>
    </row>
    <row r="34" spans="2:7" s="105" customFormat="1" ht="15.75">
      <c r="B34" s="131" t="s">
        <v>137</v>
      </c>
      <c r="C34" s="138" t="s">
        <v>140</v>
      </c>
      <c r="D34" s="133"/>
      <c r="E34" s="133"/>
      <c r="F34" s="133"/>
      <c r="G34" s="128" t="e">
        <f t="shared" si="0"/>
        <v>#DIV/0!</v>
      </c>
    </row>
    <row r="35" spans="2:7" ht="15.75">
      <c r="B35" s="117"/>
      <c r="C35" s="139"/>
      <c r="D35" s="133"/>
      <c r="E35" s="133"/>
      <c r="F35" s="133"/>
      <c r="G35" s="128" t="e">
        <f t="shared" si="0"/>
        <v>#DIV/0!</v>
      </c>
    </row>
    <row r="36" spans="2:7" ht="15.75">
      <c r="B36" s="121" t="s">
        <v>30</v>
      </c>
      <c r="C36" s="122" t="s">
        <v>141</v>
      </c>
      <c r="D36" s="123"/>
      <c r="E36" s="123"/>
      <c r="F36" s="123"/>
      <c r="G36" s="140" t="e">
        <f t="shared" si="0"/>
        <v>#DIV/0!</v>
      </c>
    </row>
    <row r="37" spans="2:7" s="104" customFormat="1" ht="24" customHeight="1">
      <c r="B37" s="125" t="s">
        <v>117</v>
      </c>
      <c r="C37" s="126" t="s">
        <v>118</v>
      </c>
      <c r="D37" s="127"/>
      <c r="E37" s="127"/>
      <c r="F37" s="127"/>
      <c r="G37" s="128" t="e">
        <f t="shared" si="0"/>
        <v>#DIV/0!</v>
      </c>
    </row>
    <row r="38" spans="2:7" s="104" customFormat="1" ht="39.75" customHeight="1">
      <c r="B38" s="129" t="s">
        <v>119</v>
      </c>
      <c r="C38" s="130" t="s">
        <v>154</v>
      </c>
      <c r="D38" s="127" t="e">
        <f>+D41/D37/12</f>
        <v>#DIV/0!</v>
      </c>
      <c r="E38" s="127" t="e">
        <f>+E41/E37/12</f>
        <v>#DIV/0!</v>
      </c>
      <c r="F38" s="127" t="e">
        <f>+F41/F37/12</f>
        <v>#DIV/0!</v>
      </c>
      <c r="G38" s="128" t="e">
        <f t="shared" si="0"/>
        <v>#DIV/0!</v>
      </c>
    </row>
    <row r="39" spans="2:7" ht="25.5">
      <c r="B39" s="129" t="s">
        <v>120</v>
      </c>
      <c r="C39" s="130" t="s">
        <v>121</v>
      </c>
      <c r="D39" s="127">
        <f>+D41+D49</f>
        <v>0</v>
      </c>
      <c r="E39" s="127">
        <f>+E41+E49</f>
        <v>0</v>
      </c>
      <c r="F39" s="127">
        <f>+F41+F49</f>
        <v>0</v>
      </c>
      <c r="G39" s="128" t="e">
        <f t="shared" si="0"/>
        <v>#DIV/0!</v>
      </c>
    </row>
    <row r="40" spans="2:7" ht="15.75">
      <c r="B40" s="131"/>
      <c r="C40" s="132" t="s">
        <v>122</v>
      </c>
      <c r="D40" s="133"/>
      <c r="E40" s="133"/>
      <c r="F40" s="133"/>
      <c r="G40" s="128" t="e">
        <f t="shared" si="0"/>
        <v>#DIV/0!</v>
      </c>
    </row>
    <row r="41" spans="2:7" ht="15.75">
      <c r="B41" s="134"/>
      <c r="C41" s="135" t="s">
        <v>123</v>
      </c>
      <c r="D41" s="136">
        <f>SUM(D42:D47)</f>
        <v>0</v>
      </c>
      <c r="E41" s="136">
        <f>SUM(E42:E47)</f>
        <v>0</v>
      </c>
      <c r="F41" s="136">
        <f>SUM(F42:F47)</f>
        <v>0</v>
      </c>
      <c r="G41" s="128" t="e">
        <f t="shared" si="0"/>
        <v>#DIV/0!</v>
      </c>
    </row>
    <row r="42" spans="2:7" ht="15.75">
      <c r="B42" s="131"/>
      <c r="C42" s="137" t="s">
        <v>124</v>
      </c>
      <c r="D42" s="133"/>
      <c r="E42" s="133"/>
      <c r="F42" s="133"/>
      <c r="G42" s="128" t="e">
        <f t="shared" si="0"/>
        <v>#DIV/0!</v>
      </c>
    </row>
    <row r="43" spans="2:7" ht="15.75">
      <c r="B43" s="131"/>
      <c r="C43" s="137" t="s">
        <v>125</v>
      </c>
      <c r="D43" s="133"/>
      <c r="E43" s="133"/>
      <c r="F43" s="133"/>
      <c r="G43" s="128" t="e">
        <f t="shared" si="0"/>
        <v>#DIV/0!</v>
      </c>
    </row>
    <row r="44" spans="2:7" ht="15.75">
      <c r="B44" s="131"/>
      <c r="C44" s="137" t="s">
        <v>126</v>
      </c>
      <c r="D44" s="133"/>
      <c r="E44" s="133"/>
      <c r="F44" s="133"/>
      <c r="G44" s="128" t="e">
        <f t="shared" si="0"/>
        <v>#DIV/0!</v>
      </c>
    </row>
    <row r="45" spans="2:7" ht="15.75">
      <c r="B45" s="131"/>
      <c r="C45" s="137" t="s">
        <v>127</v>
      </c>
      <c r="D45" s="133"/>
      <c r="E45" s="133"/>
      <c r="F45" s="133"/>
      <c r="G45" s="128" t="e">
        <f t="shared" si="0"/>
        <v>#DIV/0!</v>
      </c>
    </row>
    <row r="46" spans="2:7" ht="15.75">
      <c r="B46" s="131"/>
      <c r="C46" s="137" t="s">
        <v>128</v>
      </c>
      <c r="D46" s="133"/>
      <c r="E46" s="133"/>
      <c r="F46" s="133"/>
      <c r="G46" s="128" t="e">
        <f t="shared" si="0"/>
        <v>#DIV/0!</v>
      </c>
    </row>
    <row r="47" spans="2:7" ht="15.75">
      <c r="B47" s="131"/>
      <c r="C47" s="137" t="s">
        <v>129</v>
      </c>
      <c r="D47" s="133"/>
      <c r="E47" s="133"/>
      <c r="F47" s="133"/>
      <c r="G47" s="128" t="e">
        <f t="shared" si="0"/>
        <v>#DIV/0!</v>
      </c>
    </row>
    <row r="48" spans="2:7" ht="15.75">
      <c r="B48" s="131"/>
      <c r="C48" s="135" t="s">
        <v>130</v>
      </c>
      <c r="D48" s="136">
        <f>SUM(D49:D58)</f>
        <v>0</v>
      </c>
      <c r="E48" s="136">
        <f>SUM(E49:E58)</f>
        <v>0</v>
      </c>
      <c r="F48" s="136">
        <f>SUM(F49:F58)</f>
        <v>0</v>
      </c>
      <c r="G48" s="128" t="e">
        <f t="shared" si="0"/>
        <v>#DIV/0!</v>
      </c>
    </row>
    <row r="49" spans="2:7" ht="15.75">
      <c r="B49" s="134"/>
      <c r="C49" s="138" t="s">
        <v>131</v>
      </c>
      <c r="D49" s="133"/>
      <c r="E49" s="133"/>
      <c r="F49" s="133"/>
      <c r="G49" s="128" t="e">
        <f t="shared" si="0"/>
        <v>#DIV/0!</v>
      </c>
    </row>
    <row r="50" spans="2:7" ht="15.75">
      <c r="B50" s="134"/>
      <c r="C50" s="137" t="s">
        <v>132</v>
      </c>
      <c r="D50" s="133"/>
      <c r="E50" s="133"/>
      <c r="F50" s="133"/>
      <c r="G50" s="128" t="e">
        <f t="shared" si="0"/>
        <v>#DIV/0!</v>
      </c>
    </row>
    <row r="51" spans="2:7" ht="15.75">
      <c r="B51" s="134"/>
      <c r="C51" s="137" t="s">
        <v>133</v>
      </c>
      <c r="D51" s="133"/>
      <c r="E51" s="133"/>
      <c r="F51" s="133"/>
      <c r="G51" s="128" t="e">
        <f t="shared" si="0"/>
        <v>#DIV/0!</v>
      </c>
    </row>
    <row r="52" spans="2:7" ht="15.75">
      <c r="B52" s="134"/>
      <c r="C52" s="137" t="s">
        <v>153</v>
      </c>
      <c r="D52" s="133"/>
      <c r="E52" s="133"/>
      <c r="F52" s="133"/>
      <c r="G52" s="128" t="e">
        <f t="shared" si="0"/>
        <v>#DIV/0!</v>
      </c>
    </row>
    <row r="53" spans="2:7" ht="15.75">
      <c r="B53" s="131"/>
      <c r="C53" s="138" t="s">
        <v>134</v>
      </c>
      <c r="D53" s="133"/>
      <c r="E53" s="133"/>
      <c r="F53" s="133"/>
      <c r="G53" s="128" t="e">
        <f t="shared" si="0"/>
        <v>#DIV/0!</v>
      </c>
    </row>
    <row r="54" spans="2:7" ht="15.75">
      <c r="B54" s="131"/>
      <c r="C54" s="138" t="s">
        <v>135</v>
      </c>
      <c r="D54" s="133"/>
      <c r="E54" s="133"/>
      <c r="F54" s="133"/>
      <c r="G54" s="128" t="e">
        <f t="shared" si="0"/>
        <v>#DIV/0!</v>
      </c>
    </row>
    <row r="55" spans="2:7" ht="15.75">
      <c r="B55" s="131"/>
      <c r="C55" s="137" t="s">
        <v>136</v>
      </c>
      <c r="D55" s="133"/>
      <c r="E55" s="133"/>
      <c r="F55" s="133"/>
      <c r="G55" s="128" t="e">
        <f t="shared" si="0"/>
        <v>#DIV/0!</v>
      </c>
    </row>
    <row r="56" spans="2:7" ht="15.75">
      <c r="B56" s="131" t="s">
        <v>137</v>
      </c>
      <c r="C56" s="138" t="s">
        <v>138</v>
      </c>
      <c r="D56" s="133"/>
      <c r="E56" s="133"/>
      <c r="F56" s="133"/>
      <c r="G56" s="128" t="e">
        <f t="shared" si="0"/>
        <v>#DIV/0!</v>
      </c>
    </row>
    <row r="57" spans="2:7" ht="15.75">
      <c r="B57" s="131" t="s">
        <v>137</v>
      </c>
      <c r="C57" s="138" t="s">
        <v>139</v>
      </c>
      <c r="D57" s="133"/>
      <c r="E57" s="133"/>
      <c r="F57" s="133"/>
      <c r="G57" s="128" t="e">
        <f t="shared" si="0"/>
        <v>#DIV/0!</v>
      </c>
    </row>
    <row r="58" spans="2:7" s="105" customFormat="1" ht="15.75">
      <c r="B58" s="131" t="s">
        <v>137</v>
      </c>
      <c r="C58" s="138" t="s">
        <v>142</v>
      </c>
      <c r="D58" s="133"/>
      <c r="E58" s="133"/>
      <c r="F58" s="133"/>
      <c r="G58" s="128" t="e">
        <f t="shared" si="0"/>
        <v>#DIV/0!</v>
      </c>
    </row>
    <row r="59" spans="2:7" s="105" customFormat="1" ht="15.75">
      <c r="B59" s="131"/>
      <c r="C59" s="138"/>
      <c r="D59" s="133"/>
      <c r="E59" s="133"/>
      <c r="F59" s="133"/>
      <c r="G59" s="128" t="e">
        <f t="shared" si="0"/>
        <v>#DIV/0!</v>
      </c>
    </row>
    <row r="60" spans="2:7" ht="26.25">
      <c r="B60" s="141" t="s">
        <v>66</v>
      </c>
      <c r="C60" s="142" t="s">
        <v>143</v>
      </c>
      <c r="D60" s="143"/>
      <c r="E60" s="143"/>
      <c r="F60" s="144"/>
      <c r="G60" s="140" t="e">
        <f t="shared" si="0"/>
        <v>#DIV/0!</v>
      </c>
    </row>
    <row r="61" spans="2:7" s="104" customFormat="1" ht="24" customHeight="1">
      <c r="B61" s="125" t="s">
        <v>117</v>
      </c>
      <c r="C61" s="126" t="s">
        <v>118</v>
      </c>
      <c r="D61" s="127"/>
      <c r="E61" s="127"/>
      <c r="F61" s="127"/>
      <c r="G61" s="128" t="e">
        <f t="shared" si="0"/>
        <v>#DIV/0!</v>
      </c>
    </row>
    <row r="62" spans="2:7" s="106" customFormat="1" ht="38.25" customHeight="1">
      <c r="B62" s="129" t="s">
        <v>119</v>
      </c>
      <c r="C62" s="130" t="s">
        <v>155</v>
      </c>
      <c r="D62" s="127" t="e">
        <f>D63/D61/12</f>
        <v>#DIV/0!</v>
      </c>
      <c r="E62" s="127" t="e">
        <f>E63/E61/12</f>
        <v>#DIV/0!</v>
      </c>
      <c r="F62" s="127" t="e">
        <f>F63/F61/12</f>
        <v>#DIV/0!</v>
      </c>
      <c r="G62" s="128" t="e">
        <f t="shared" si="0"/>
        <v>#DIV/0!</v>
      </c>
    </row>
    <row r="63" spans="2:7" s="106" customFormat="1" ht="25.5">
      <c r="B63" s="129" t="s">
        <v>120</v>
      </c>
      <c r="C63" s="145" t="s">
        <v>144</v>
      </c>
      <c r="D63" s="127">
        <f>D64+D65</f>
        <v>0</v>
      </c>
      <c r="E63" s="127">
        <f>E64+E65</f>
        <v>0</v>
      </c>
      <c r="F63" s="127">
        <f>F64+F65</f>
        <v>0</v>
      </c>
      <c r="G63" s="128" t="e">
        <f t="shared" si="0"/>
        <v>#DIV/0!</v>
      </c>
    </row>
    <row r="64" spans="2:7" ht="15.75">
      <c r="B64" s="131"/>
      <c r="C64" s="137" t="s">
        <v>145</v>
      </c>
      <c r="D64" s="133"/>
      <c r="E64" s="133"/>
      <c r="F64" s="133"/>
      <c r="G64" s="128" t="e">
        <f t="shared" si="0"/>
        <v>#DIV/0!</v>
      </c>
    </row>
    <row r="65" spans="2:7" ht="15.75">
      <c r="B65" s="131"/>
      <c r="C65" s="137" t="s">
        <v>146</v>
      </c>
      <c r="D65" s="133"/>
      <c r="E65" s="133"/>
      <c r="F65" s="133"/>
      <c r="G65" s="128" t="e">
        <f t="shared" si="0"/>
        <v>#DIV/0!</v>
      </c>
    </row>
    <row r="66" spans="2:7" ht="17.25" customHeight="1" thickBot="1">
      <c r="B66" s="146"/>
      <c r="C66" s="147"/>
      <c r="D66" s="148"/>
      <c r="E66" s="148"/>
      <c r="F66" s="148"/>
      <c r="G66" s="149"/>
    </row>
    <row r="67" spans="2:7" ht="11.25" customHeight="1">
      <c r="B67" s="150"/>
      <c r="C67" s="150"/>
      <c r="D67" s="150"/>
      <c r="E67" s="150"/>
      <c r="F67" s="150"/>
      <c r="G67" s="150"/>
    </row>
    <row r="68" spans="2:7" ht="15.75">
      <c r="B68" s="151" t="s">
        <v>147</v>
      </c>
      <c r="C68" s="150"/>
      <c r="D68" s="150"/>
      <c r="E68" s="150"/>
      <c r="F68" s="150"/>
      <c r="G68" s="150"/>
    </row>
    <row r="69" spans="2:7" ht="15.75">
      <c r="B69" s="225" t="s">
        <v>156</v>
      </c>
      <c r="C69" s="225"/>
      <c r="D69" s="150"/>
      <c r="E69" s="150"/>
      <c r="F69" s="150"/>
      <c r="G69" s="150"/>
    </row>
    <row r="70" spans="2:7" ht="51" customHeight="1">
      <c r="B70" s="150"/>
      <c r="C70" s="152" t="s">
        <v>148</v>
      </c>
      <c r="D70" s="150"/>
      <c r="E70" s="150"/>
      <c r="F70" s="150"/>
      <c r="G70" s="150"/>
    </row>
    <row r="71" spans="2:7" ht="16.5" thickBot="1">
      <c r="B71" s="153"/>
      <c r="C71" s="153"/>
      <c r="D71" s="153"/>
      <c r="E71" s="153"/>
      <c r="F71" s="153"/>
      <c r="G71" s="153"/>
    </row>
    <row r="72" spans="2:7" ht="23.25" customHeight="1">
      <c r="B72" s="154" t="s">
        <v>102</v>
      </c>
      <c r="C72" s="154"/>
      <c r="D72" s="154"/>
      <c r="E72" s="154"/>
      <c r="F72" s="154"/>
      <c r="G72" s="154"/>
    </row>
    <row r="73" spans="2:7" ht="48" customHeight="1">
      <c r="B73" s="110" t="s">
        <v>68</v>
      </c>
      <c r="C73" s="109"/>
      <c r="D73" s="224" t="s">
        <v>149</v>
      </c>
      <c r="E73" s="224"/>
      <c r="F73" s="224"/>
      <c r="G73" s="110"/>
    </row>
    <row r="74" spans="2:8" ht="15.75">
      <c r="B74" s="109"/>
      <c r="C74" s="109"/>
      <c r="D74" s="223" t="s">
        <v>150</v>
      </c>
      <c r="E74" s="223"/>
      <c r="F74" s="223"/>
      <c r="G74" s="109"/>
      <c r="H74" s="107"/>
    </row>
    <row r="75" spans="2:7" ht="15.75">
      <c r="B75" s="109"/>
      <c r="C75" s="109"/>
      <c r="D75" s="109"/>
      <c r="E75" s="109"/>
      <c r="F75" s="109"/>
      <c r="G75" s="109"/>
    </row>
    <row r="76" spans="2:7" ht="15.75">
      <c r="B76" s="109"/>
      <c r="C76" s="109"/>
      <c r="D76" s="109"/>
      <c r="E76" s="109"/>
      <c r="F76" s="109"/>
      <c r="G76" s="109"/>
    </row>
    <row r="77" spans="2:7" ht="15.75">
      <c r="B77" s="109"/>
      <c r="C77" s="109"/>
      <c r="D77" s="109"/>
      <c r="E77" s="109"/>
      <c r="F77" s="109"/>
      <c r="G77" s="109"/>
    </row>
  </sheetData>
  <sheetProtection/>
  <mergeCells count="7">
    <mergeCell ref="D1:G1"/>
    <mergeCell ref="B5:G5"/>
    <mergeCell ref="B8:C8"/>
    <mergeCell ref="D74:F74"/>
    <mergeCell ref="D73:F73"/>
    <mergeCell ref="B69:C69"/>
    <mergeCell ref="D2:G2"/>
  </mergeCells>
  <conditionalFormatting sqref="C11:G11">
    <cfRule type="cellIs" priority="6" dxfId="3" operator="notEqual" stopIfTrue="1">
      <formula>0</formula>
    </cfRule>
  </conditionalFormatting>
  <conditionalFormatting sqref="C11:G11">
    <cfRule type="cellIs" priority="5" dxfId="3" operator="notEqual" stopIfTrue="1">
      <formula>0</formula>
    </cfRule>
  </conditionalFormatting>
  <conditionalFormatting sqref="C11:G11">
    <cfRule type="cellIs" priority="4" dxfId="3" operator="notEqual" stopIfTrue="1">
      <formula>0</formula>
    </cfRule>
  </conditionalFormatting>
  <printOptions/>
  <pageMargins left="0.59" right="0.2362204724409449" top="0.16" bottom="0.14" header="0.31496062992125984" footer="0.31496062992125984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7"/>
  <sheetViews>
    <sheetView zoomScalePageLayoutView="0" workbookViewId="0" topLeftCell="A13">
      <selection activeCell="F24" sqref="F24"/>
    </sheetView>
  </sheetViews>
  <sheetFormatPr defaultColWidth="8.796875" defaultRowHeight="14.25"/>
  <cols>
    <col min="1" max="1" width="5.19921875" style="0" customWidth="1"/>
    <col min="2" max="2" width="45.69921875" style="0" customWidth="1"/>
    <col min="3" max="3" width="10" style="0" bestFit="1" customWidth="1"/>
    <col min="4" max="4" width="14.3984375" style="0" customWidth="1"/>
    <col min="5" max="5" width="13.09765625" style="0" customWidth="1"/>
    <col min="6" max="6" width="74.3984375" style="240" customWidth="1"/>
    <col min="7" max="18" width="74.3984375" style="0" customWidth="1"/>
    <col min="19" max="16384" width="8.69921875" style="0" customWidth="1"/>
  </cols>
  <sheetData>
    <row r="2" spans="1:6" ht="15.75">
      <c r="A2" s="226" t="s">
        <v>194</v>
      </c>
      <c r="B2" s="226"/>
      <c r="C2" s="226"/>
      <c r="D2" s="226"/>
      <c r="E2" s="226"/>
      <c r="F2" s="226"/>
    </row>
    <row r="3" ht="15" thickBot="1"/>
    <row r="4" spans="1:6" ht="36.75" thickBot="1">
      <c r="A4" s="155" t="s">
        <v>0</v>
      </c>
      <c r="B4" s="156" t="s">
        <v>1</v>
      </c>
      <c r="C4" s="156" t="s">
        <v>91</v>
      </c>
      <c r="D4" s="156" t="s">
        <v>92</v>
      </c>
      <c r="E4" s="156" t="s">
        <v>99</v>
      </c>
      <c r="F4" s="210" t="s">
        <v>190</v>
      </c>
    </row>
    <row r="5" spans="1:6" ht="14.25">
      <c r="A5" s="47">
        <v>1</v>
      </c>
      <c r="B5" s="48">
        <v>2</v>
      </c>
      <c r="C5" s="48">
        <v>3</v>
      </c>
      <c r="D5" s="48">
        <v>4</v>
      </c>
      <c r="E5" s="48">
        <v>5</v>
      </c>
      <c r="F5" s="211">
        <v>6</v>
      </c>
    </row>
    <row r="6" spans="1:6" ht="25.5">
      <c r="A6" s="13" t="s">
        <v>2</v>
      </c>
      <c r="B6" s="14" t="s">
        <v>3</v>
      </c>
      <c r="C6" s="15">
        <f>+C7+C12+C18+C23+C27+C28+C29</f>
        <v>0</v>
      </c>
      <c r="D6" s="15">
        <f>+D7+D12+D18+D23+D27+D28+D29</f>
        <v>184185.36</v>
      </c>
      <c r="E6" s="15" t="e">
        <f aca="true" t="shared" si="0" ref="E6:E37">D6/C6%</f>
        <v>#DIV/0!</v>
      </c>
      <c r="F6" s="241" t="s">
        <v>238</v>
      </c>
    </row>
    <row r="7" spans="1:6" ht="14.25">
      <c r="A7" s="4" t="s">
        <v>4</v>
      </c>
      <c r="B7" s="5" t="s">
        <v>5</v>
      </c>
      <c r="C7" s="6">
        <f>SUM(C8:C11)</f>
        <v>0</v>
      </c>
      <c r="D7" s="6">
        <f>SUM(D8:D11)</f>
        <v>0</v>
      </c>
      <c r="E7" s="6" t="e">
        <f t="shared" si="0"/>
        <v>#DIV/0!</v>
      </c>
      <c r="F7" s="242" t="s">
        <v>239</v>
      </c>
    </row>
    <row r="8" spans="1:6" ht="14.25">
      <c r="A8" s="7" t="s">
        <v>6</v>
      </c>
      <c r="B8" s="8" t="s">
        <v>7</v>
      </c>
      <c r="C8" s="9">
        <v>0</v>
      </c>
      <c r="D8" s="9">
        <v>0</v>
      </c>
      <c r="E8" s="10" t="e">
        <f t="shared" si="0"/>
        <v>#DIV/0!</v>
      </c>
      <c r="F8" s="243" t="s">
        <v>239</v>
      </c>
    </row>
    <row r="9" spans="1:6" ht="14.25">
      <c r="A9" s="7" t="s">
        <v>6</v>
      </c>
      <c r="B9" s="8" t="s">
        <v>8</v>
      </c>
      <c r="C9" s="9">
        <v>0</v>
      </c>
      <c r="D9" s="9">
        <v>0</v>
      </c>
      <c r="E9" s="10" t="e">
        <f t="shared" si="0"/>
        <v>#DIV/0!</v>
      </c>
      <c r="F9" s="243" t="s">
        <v>239</v>
      </c>
    </row>
    <row r="10" spans="1:6" ht="14.25">
      <c r="A10" s="7" t="s">
        <v>6</v>
      </c>
      <c r="B10" s="8" t="s">
        <v>9</v>
      </c>
      <c r="C10" s="9">
        <v>0</v>
      </c>
      <c r="D10" s="9">
        <v>0</v>
      </c>
      <c r="E10" s="10" t="e">
        <f t="shared" si="0"/>
        <v>#DIV/0!</v>
      </c>
      <c r="F10" s="243" t="s">
        <v>239</v>
      </c>
    </row>
    <row r="11" spans="1:6" ht="14.25">
      <c r="A11" s="7" t="s">
        <v>6</v>
      </c>
      <c r="B11" s="8" t="s">
        <v>10</v>
      </c>
      <c r="C11" s="9">
        <v>0</v>
      </c>
      <c r="D11" s="9">
        <v>0</v>
      </c>
      <c r="E11" s="10" t="e">
        <f t="shared" si="0"/>
        <v>#DIV/0!</v>
      </c>
      <c r="F11" s="243" t="s">
        <v>239</v>
      </c>
    </row>
    <row r="12" spans="1:6" ht="14.25">
      <c r="A12" s="4" t="s">
        <v>11</v>
      </c>
      <c r="B12" s="5" t="s">
        <v>12</v>
      </c>
      <c r="C12" s="6">
        <f>SUM(C13:C17)</f>
        <v>0</v>
      </c>
      <c r="D12" s="6">
        <f>SUM(D13:D17)</f>
        <v>184185.36</v>
      </c>
      <c r="E12" s="6" t="e">
        <f t="shared" si="0"/>
        <v>#DIV/0!</v>
      </c>
      <c r="F12" s="242" t="s">
        <v>224</v>
      </c>
    </row>
    <row r="13" spans="1:6" ht="14.25">
      <c r="A13" s="7" t="s">
        <v>6</v>
      </c>
      <c r="B13" s="8" t="s">
        <v>13</v>
      </c>
      <c r="C13" s="11">
        <v>0</v>
      </c>
      <c r="D13" s="9">
        <v>0</v>
      </c>
      <c r="E13" s="10" t="e">
        <f t="shared" si="0"/>
        <v>#DIV/0!</v>
      </c>
      <c r="F13" s="243" t="s">
        <v>240</v>
      </c>
    </row>
    <row r="14" spans="1:6" ht="25.5">
      <c r="A14" s="7"/>
      <c r="B14" s="8" t="s">
        <v>14</v>
      </c>
      <c r="C14" s="9">
        <v>0</v>
      </c>
      <c r="D14" s="64">
        <v>184185.36</v>
      </c>
      <c r="E14" s="10" t="e">
        <f t="shared" si="0"/>
        <v>#DIV/0!</v>
      </c>
      <c r="F14" s="243" t="s">
        <v>253</v>
      </c>
    </row>
    <row r="15" spans="1:6" ht="14.25">
      <c r="A15" s="7" t="s">
        <v>6</v>
      </c>
      <c r="B15" s="8" t="s">
        <v>15</v>
      </c>
      <c r="C15" s="9">
        <v>0</v>
      </c>
      <c r="D15" s="9">
        <v>0</v>
      </c>
      <c r="E15" s="10" t="e">
        <f t="shared" si="0"/>
        <v>#DIV/0!</v>
      </c>
      <c r="F15" s="243" t="s">
        <v>241</v>
      </c>
    </row>
    <row r="16" spans="1:6" ht="14.25">
      <c r="A16" s="7" t="s">
        <v>6</v>
      </c>
      <c r="B16" s="8" t="s">
        <v>16</v>
      </c>
      <c r="C16" s="9">
        <v>0</v>
      </c>
      <c r="D16" s="9">
        <v>0</v>
      </c>
      <c r="E16" s="10" t="e">
        <f t="shared" si="0"/>
        <v>#DIV/0!</v>
      </c>
      <c r="F16" s="243" t="s">
        <v>242</v>
      </c>
    </row>
    <row r="17" spans="1:6" ht="14.25">
      <c r="A17" s="7" t="s">
        <v>6</v>
      </c>
      <c r="B17" s="8" t="s">
        <v>17</v>
      </c>
      <c r="C17" s="11">
        <v>0</v>
      </c>
      <c r="D17" s="11">
        <v>0</v>
      </c>
      <c r="E17" s="10" t="e">
        <f t="shared" si="0"/>
        <v>#DIV/0!</v>
      </c>
      <c r="F17" s="243" t="s">
        <v>228</v>
      </c>
    </row>
    <row r="18" spans="1:6" ht="25.5">
      <c r="A18" s="4" t="s">
        <v>18</v>
      </c>
      <c r="B18" s="5" t="s">
        <v>19</v>
      </c>
      <c r="C18" s="6">
        <f>C19+C20+C21+C22</f>
        <v>0</v>
      </c>
      <c r="D18" s="6">
        <f>D19+D20+D21+D22</f>
        <v>0</v>
      </c>
      <c r="E18" s="6" t="e">
        <f t="shared" si="0"/>
        <v>#DIV/0!</v>
      </c>
      <c r="F18" s="242" t="s">
        <v>163</v>
      </c>
    </row>
    <row r="19" spans="1:6" ht="14.25">
      <c r="A19" s="7" t="s">
        <v>6</v>
      </c>
      <c r="B19" s="8" t="s">
        <v>20</v>
      </c>
      <c r="C19" s="9">
        <v>0</v>
      </c>
      <c r="D19" s="9">
        <v>0</v>
      </c>
      <c r="E19" s="10" t="e">
        <f t="shared" si="0"/>
        <v>#DIV/0!</v>
      </c>
      <c r="F19" s="243" t="s">
        <v>225</v>
      </c>
    </row>
    <row r="20" spans="1:6" ht="14.25">
      <c r="A20" s="7" t="s">
        <v>6</v>
      </c>
      <c r="B20" s="8" t="s">
        <v>15</v>
      </c>
      <c r="C20" s="9">
        <v>0</v>
      </c>
      <c r="D20" s="9">
        <v>0</v>
      </c>
      <c r="E20" s="10" t="e">
        <f t="shared" si="0"/>
        <v>#DIV/0!</v>
      </c>
      <c r="F20" s="243" t="s">
        <v>225</v>
      </c>
    </row>
    <row r="21" spans="1:6" ht="14.25">
      <c r="A21" s="7" t="s">
        <v>6</v>
      </c>
      <c r="B21" s="8" t="s">
        <v>16</v>
      </c>
      <c r="C21" s="9">
        <v>0</v>
      </c>
      <c r="D21" s="9">
        <v>0</v>
      </c>
      <c r="E21" s="10" t="e">
        <f t="shared" si="0"/>
        <v>#DIV/0!</v>
      </c>
      <c r="F21" s="243" t="s">
        <v>225</v>
      </c>
    </row>
    <row r="22" spans="1:6" ht="14.25">
      <c r="A22" s="7" t="s">
        <v>6</v>
      </c>
      <c r="B22" s="8" t="s">
        <v>17</v>
      </c>
      <c r="C22" s="9">
        <v>0</v>
      </c>
      <c r="D22" s="9">
        <v>0</v>
      </c>
      <c r="E22" s="10" t="e">
        <f t="shared" si="0"/>
        <v>#DIV/0!</v>
      </c>
      <c r="F22" s="243" t="s">
        <v>228</v>
      </c>
    </row>
    <row r="23" spans="1:6" ht="14.25">
      <c r="A23" s="4" t="s">
        <v>21</v>
      </c>
      <c r="B23" s="5" t="s">
        <v>22</v>
      </c>
      <c r="C23" s="6">
        <f>SUM(C24:C26)</f>
        <v>0</v>
      </c>
      <c r="D23" s="6">
        <f>SUM(D24:D26)</f>
        <v>0</v>
      </c>
      <c r="E23" s="6" t="e">
        <f t="shared" si="0"/>
        <v>#DIV/0!</v>
      </c>
      <c r="F23" s="242" t="s">
        <v>195</v>
      </c>
    </row>
    <row r="24" spans="1:6" ht="14.25">
      <c r="A24" s="7" t="s">
        <v>6</v>
      </c>
      <c r="B24" s="8" t="s">
        <v>15</v>
      </c>
      <c r="C24" s="11">
        <v>0</v>
      </c>
      <c r="D24" s="11">
        <v>0</v>
      </c>
      <c r="E24" s="10" t="e">
        <f t="shared" si="0"/>
        <v>#DIV/0!</v>
      </c>
      <c r="F24" s="243" t="s">
        <v>225</v>
      </c>
    </row>
    <row r="25" spans="1:6" ht="14.25">
      <c r="A25" s="7" t="s">
        <v>6</v>
      </c>
      <c r="B25" s="8" t="s">
        <v>23</v>
      </c>
      <c r="C25" s="9">
        <v>0</v>
      </c>
      <c r="D25" s="9">
        <v>0</v>
      </c>
      <c r="E25" s="10" t="e">
        <f t="shared" si="0"/>
        <v>#DIV/0!</v>
      </c>
      <c r="F25" s="243" t="s">
        <v>225</v>
      </c>
    </row>
    <row r="26" spans="1:6" ht="14.25">
      <c r="A26" s="7" t="s">
        <v>6</v>
      </c>
      <c r="B26" s="8" t="s">
        <v>17</v>
      </c>
      <c r="C26" s="11">
        <v>0</v>
      </c>
      <c r="D26" s="11">
        <v>0</v>
      </c>
      <c r="E26" s="10" t="e">
        <f t="shared" si="0"/>
        <v>#DIV/0!</v>
      </c>
      <c r="F26" s="243" t="s">
        <v>228</v>
      </c>
    </row>
    <row r="27" spans="1:6" ht="25.5">
      <c r="A27" s="4" t="s">
        <v>24</v>
      </c>
      <c r="B27" s="5" t="s">
        <v>25</v>
      </c>
      <c r="C27" s="12">
        <v>0</v>
      </c>
      <c r="D27" s="12">
        <v>0</v>
      </c>
      <c r="E27" s="6" t="e">
        <f t="shared" si="0"/>
        <v>#DIV/0!</v>
      </c>
      <c r="F27" s="244" t="s">
        <v>247</v>
      </c>
    </row>
    <row r="28" spans="1:6" ht="14.25">
      <c r="A28" s="4" t="s">
        <v>26</v>
      </c>
      <c r="B28" s="5" t="s">
        <v>27</v>
      </c>
      <c r="C28" s="12">
        <v>0</v>
      </c>
      <c r="D28" s="12">
        <v>0</v>
      </c>
      <c r="E28" s="6" t="e">
        <f t="shared" si="0"/>
        <v>#DIV/0!</v>
      </c>
      <c r="F28" s="244" t="s">
        <v>226</v>
      </c>
    </row>
    <row r="29" spans="1:10" ht="14.25">
      <c r="A29" s="4" t="s">
        <v>28</v>
      </c>
      <c r="B29" s="5" t="s">
        <v>29</v>
      </c>
      <c r="C29" s="12">
        <v>0</v>
      </c>
      <c r="D29" s="12">
        <v>0</v>
      </c>
      <c r="E29" s="6" t="e">
        <f t="shared" si="0"/>
        <v>#DIV/0!</v>
      </c>
      <c r="F29" s="244" t="s">
        <v>227</v>
      </c>
      <c r="H29" t="s">
        <v>217</v>
      </c>
      <c r="I29">
        <v>160.17</v>
      </c>
      <c r="J29">
        <f>I29+I30</f>
        <v>415.62</v>
      </c>
    </row>
    <row r="30" spans="1:9" ht="38.25">
      <c r="A30" s="13" t="s">
        <v>30</v>
      </c>
      <c r="B30" s="14" t="s">
        <v>31</v>
      </c>
      <c r="C30" s="15">
        <f>+C31+C63+C64</f>
        <v>0</v>
      </c>
      <c r="D30" s="15">
        <f>+D31+D63+D64</f>
        <v>184185.36000000002</v>
      </c>
      <c r="E30" s="15" t="e">
        <f t="shared" si="0"/>
        <v>#DIV/0!</v>
      </c>
      <c r="F30" s="245" t="s">
        <v>248</v>
      </c>
      <c r="I30">
        <v>255.45</v>
      </c>
    </row>
    <row r="31" spans="1:6" ht="14.25">
      <c r="A31" s="4" t="s">
        <v>4</v>
      </c>
      <c r="B31" s="5" t="s">
        <v>32</v>
      </c>
      <c r="C31" s="205">
        <f>+C32+C33+C34+C42+C50+C55+C59+C62</f>
        <v>0</v>
      </c>
      <c r="D31" s="206">
        <f>+D32+D33+D34+D42+D50+D55+D59+D62</f>
        <v>184185.36000000002</v>
      </c>
      <c r="E31" s="6" t="e">
        <f t="shared" si="0"/>
        <v>#DIV/0!</v>
      </c>
      <c r="F31" s="242" t="s">
        <v>229</v>
      </c>
    </row>
    <row r="32" spans="1:9" ht="38.25">
      <c r="A32" s="16" t="s">
        <v>6</v>
      </c>
      <c r="B32" s="17" t="s">
        <v>33</v>
      </c>
      <c r="C32" s="207">
        <v>0</v>
      </c>
      <c r="D32" s="208">
        <f>30773.91+2546</f>
        <v>33319.91</v>
      </c>
      <c r="E32" s="6" t="e">
        <f t="shared" si="0"/>
        <v>#DIV/0!</v>
      </c>
      <c r="F32" s="244" t="s">
        <v>249</v>
      </c>
      <c r="H32" t="s">
        <v>218</v>
      </c>
      <c r="I32">
        <v>671.11</v>
      </c>
    </row>
    <row r="33" spans="1:9" ht="25.5">
      <c r="A33" s="16" t="s">
        <v>6</v>
      </c>
      <c r="B33" s="17" t="s">
        <v>34</v>
      </c>
      <c r="C33" s="207">
        <v>0</v>
      </c>
      <c r="D33" s="208">
        <v>4803.26</v>
      </c>
      <c r="E33" s="6" t="e">
        <f t="shared" si="0"/>
        <v>#DIV/0!</v>
      </c>
      <c r="F33" s="244" t="s">
        <v>243</v>
      </c>
      <c r="H33" t="s">
        <v>219</v>
      </c>
      <c r="I33">
        <v>1351.33</v>
      </c>
    </row>
    <row r="34" spans="1:9" ht="14.25">
      <c r="A34" s="16" t="s">
        <v>6</v>
      </c>
      <c r="B34" s="17" t="s">
        <v>35</v>
      </c>
      <c r="C34" s="6">
        <f>SUM(C35:C41)</f>
        <v>0</v>
      </c>
      <c r="D34" s="6">
        <f>SUM(D35:D41)</f>
        <v>89642.47</v>
      </c>
      <c r="E34" s="6" t="e">
        <f t="shared" si="0"/>
        <v>#DIV/0!</v>
      </c>
      <c r="F34" s="242" t="s">
        <v>231</v>
      </c>
      <c r="H34" t="s">
        <v>220</v>
      </c>
      <c r="I34">
        <v>1846</v>
      </c>
    </row>
    <row r="35" spans="1:9" ht="14.25">
      <c r="A35" s="18" t="s">
        <v>6</v>
      </c>
      <c r="B35" s="8" t="s">
        <v>36</v>
      </c>
      <c r="C35" s="9">
        <v>0</v>
      </c>
      <c r="D35" s="197">
        <v>0</v>
      </c>
      <c r="E35" s="10" t="e">
        <f t="shared" si="0"/>
        <v>#DIV/0!</v>
      </c>
      <c r="F35" s="243" t="s">
        <v>230</v>
      </c>
      <c r="H35" t="s">
        <v>221</v>
      </c>
      <c r="I35">
        <v>129</v>
      </c>
    </row>
    <row r="36" spans="1:9" ht="14.25">
      <c r="A36" s="18" t="s">
        <v>6</v>
      </c>
      <c r="B36" s="8" t="s">
        <v>37</v>
      </c>
      <c r="C36" s="9">
        <v>0</v>
      </c>
      <c r="D36" s="197">
        <v>0</v>
      </c>
      <c r="E36" s="10" t="e">
        <f t="shared" si="0"/>
        <v>#DIV/0!</v>
      </c>
      <c r="F36" s="243" t="s">
        <v>230</v>
      </c>
      <c r="H36" t="s">
        <v>222</v>
      </c>
      <c r="I36">
        <v>390.2</v>
      </c>
    </row>
    <row r="37" spans="1:6" ht="14.25">
      <c r="A37" s="18" t="s">
        <v>6</v>
      </c>
      <c r="B37" s="8" t="s">
        <v>38</v>
      </c>
      <c r="C37" s="9">
        <v>0</v>
      </c>
      <c r="D37" s="197">
        <v>0</v>
      </c>
      <c r="E37" s="10" t="e">
        <f t="shared" si="0"/>
        <v>#DIV/0!</v>
      </c>
      <c r="F37" s="243" t="s">
        <v>230</v>
      </c>
    </row>
    <row r="38" spans="1:6" ht="14.25">
      <c r="A38" s="18" t="s">
        <v>6</v>
      </c>
      <c r="B38" s="8" t="s">
        <v>39</v>
      </c>
      <c r="C38" s="9">
        <v>0</v>
      </c>
      <c r="D38" s="197">
        <v>0</v>
      </c>
      <c r="E38" s="10" t="e">
        <f aca="true" t="shared" si="1" ref="E38:E69">D38/C38%</f>
        <v>#DIV/0!</v>
      </c>
      <c r="F38" s="243" t="s">
        <v>230</v>
      </c>
    </row>
    <row r="39" spans="1:10" ht="25.5">
      <c r="A39" s="18" t="s">
        <v>6</v>
      </c>
      <c r="B39" s="8" t="s">
        <v>40</v>
      </c>
      <c r="C39" s="9">
        <v>0</v>
      </c>
      <c r="D39" s="197">
        <v>57478.16</v>
      </c>
      <c r="E39" s="10" t="e">
        <f t="shared" si="1"/>
        <v>#DIV/0!</v>
      </c>
      <c r="F39" s="243" t="s">
        <v>244</v>
      </c>
      <c r="H39" t="s">
        <v>206</v>
      </c>
      <c r="I39">
        <v>5535</v>
      </c>
      <c r="J39">
        <f>SUM(I39:I40)</f>
        <v>11070</v>
      </c>
    </row>
    <row r="40" spans="1:9" ht="14.25">
      <c r="A40" s="18" t="s">
        <v>6</v>
      </c>
      <c r="B40" s="8" t="s">
        <v>41</v>
      </c>
      <c r="C40" s="9">
        <v>0</v>
      </c>
      <c r="D40" s="197">
        <v>0</v>
      </c>
      <c r="E40" s="10" t="e">
        <f t="shared" si="1"/>
        <v>#DIV/0!</v>
      </c>
      <c r="F40" s="243" t="s">
        <v>230</v>
      </c>
      <c r="I40">
        <v>5535</v>
      </c>
    </row>
    <row r="41" spans="1:10" ht="38.25">
      <c r="A41" s="18" t="s">
        <v>6</v>
      </c>
      <c r="B41" s="8" t="s">
        <v>42</v>
      </c>
      <c r="C41" s="9">
        <v>0</v>
      </c>
      <c r="D41" s="197">
        <v>32164.31</v>
      </c>
      <c r="E41" s="10" t="e">
        <f t="shared" si="1"/>
        <v>#DIV/0!</v>
      </c>
      <c r="F41" s="243" t="s">
        <v>254</v>
      </c>
      <c r="H41" t="s">
        <v>204</v>
      </c>
      <c r="I41">
        <v>4920</v>
      </c>
      <c r="J41" t="s">
        <v>205</v>
      </c>
    </row>
    <row r="42" spans="1:10" ht="14.25">
      <c r="A42" s="16" t="s">
        <v>6</v>
      </c>
      <c r="B42" s="17" t="s">
        <v>43</v>
      </c>
      <c r="C42" s="6">
        <f>SUM(C43:C49)</f>
        <v>0</v>
      </c>
      <c r="D42" s="6">
        <f>SUM(D43:D49)</f>
        <v>369</v>
      </c>
      <c r="E42" s="6" t="e">
        <f t="shared" si="1"/>
        <v>#DIV/0!</v>
      </c>
      <c r="F42" s="242" t="s">
        <v>232</v>
      </c>
      <c r="I42">
        <v>8000.01</v>
      </c>
      <c r="J42" t="s">
        <v>207</v>
      </c>
    </row>
    <row r="43" spans="1:10" ht="14.25">
      <c r="A43" s="18" t="s">
        <v>6</v>
      </c>
      <c r="B43" s="8" t="s">
        <v>44</v>
      </c>
      <c r="C43" s="19">
        <v>0</v>
      </c>
      <c r="D43" s="197">
        <v>0</v>
      </c>
      <c r="E43" s="10" t="e">
        <f t="shared" si="1"/>
        <v>#DIV/0!</v>
      </c>
      <c r="F43" s="243" t="s">
        <v>230</v>
      </c>
      <c r="I43">
        <v>1845</v>
      </c>
      <c r="J43" t="s">
        <v>208</v>
      </c>
    </row>
    <row r="44" spans="1:6" ht="14.25">
      <c r="A44" s="18" t="s">
        <v>6</v>
      </c>
      <c r="B44" s="8" t="s">
        <v>45</v>
      </c>
      <c r="C44" s="9">
        <v>0</v>
      </c>
      <c r="D44" s="197">
        <v>0</v>
      </c>
      <c r="E44" s="10" t="e">
        <f t="shared" si="1"/>
        <v>#DIV/0!</v>
      </c>
      <c r="F44" s="243" t="s">
        <v>230</v>
      </c>
    </row>
    <row r="45" spans="1:10" ht="14.25">
      <c r="A45" s="18" t="s">
        <v>6</v>
      </c>
      <c r="B45" s="8" t="s">
        <v>46</v>
      </c>
      <c r="C45" s="9">
        <v>0</v>
      </c>
      <c r="D45" s="197">
        <v>0</v>
      </c>
      <c r="E45" s="10" t="e">
        <f t="shared" si="1"/>
        <v>#DIV/0!</v>
      </c>
      <c r="F45" s="243" t="s">
        <v>230</v>
      </c>
      <c r="H45" t="s">
        <v>209</v>
      </c>
      <c r="I45">
        <v>2150</v>
      </c>
      <c r="J45" t="s">
        <v>210</v>
      </c>
    </row>
    <row r="46" spans="1:10" ht="14.25">
      <c r="A46" s="18" t="s">
        <v>6</v>
      </c>
      <c r="B46" s="8" t="s">
        <v>47</v>
      </c>
      <c r="C46" s="9">
        <v>0</v>
      </c>
      <c r="D46" s="197">
        <v>0</v>
      </c>
      <c r="E46" s="10" t="e">
        <f t="shared" si="1"/>
        <v>#DIV/0!</v>
      </c>
      <c r="F46" s="243" t="s">
        <v>230</v>
      </c>
      <c r="H46" t="s">
        <v>211</v>
      </c>
      <c r="I46">
        <v>1000</v>
      </c>
      <c r="J46" t="s">
        <v>213</v>
      </c>
    </row>
    <row r="47" spans="1:10" ht="14.25">
      <c r="A47" s="18" t="s">
        <v>6</v>
      </c>
      <c r="B47" s="8" t="s">
        <v>48</v>
      </c>
      <c r="C47" s="9">
        <v>0</v>
      </c>
      <c r="D47" s="197">
        <v>0</v>
      </c>
      <c r="E47" s="10" t="e">
        <f t="shared" si="1"/>
        <v>#DIV/0!</v>
      </c>
      <c r="F47" s="243" t="s">
        <v>230</v>
      </c>
      <c r="I47">
        <v>374.54</v>
      </c>
      <c r="J47" t="s">
        <v>214</v>
      </c>
    </row>
    <row r="48" spans="1:9" ht="14.25">
      <c r="A48" s="18" t="s">
        <v>6</v>
      </c>
      <c r="B48" s="8" t="s">
        <v>49</v>
      </c>
      <c r="C48" s="9">
        <v>0</v>
      </c>
      <c r="D48" s="197">
        <v>0</v>
      </c>
      <c r="E48" s="10" t="e">
        <f t="shared" si="1"/>
        <v>#DIV/0!</v>
      </c>
      <c r="F48" s="243" t="s">
        <v>230</v>
      </c>
      <c r="H48" t="s">
        <v>212</v>
      </c>
      <c r="I48">
        <f>738*2</f>
        <v>1476</v>
      </c>
    </row>
    <row r="49" spans="1:9" ht="14.25">
      <c r="A49" s="18" t="s">
        <v>6</v>
      </c>
      <c r="B49" s="8" t="s">
        <v>50</v>
      </c>
      <c r="C49" s="9">
        <v>0</v>
      </c>
      <c r="D49" s="197">
        <v>369</v>
      </c>
      <c r="E49" s="10" t="e">
        <f t="shared" si="1"/>
        <v>#DIV/0!</v>
      </c>
      <c r="F49" s="243" t="s">
        <v>250</v>
      </c>
      <c r="H49" t="s">
        <v>215</v>
      </c>
      <c r="I49">
        <v>592</v>
      </c>
    </row>
    <row r="50" spans="1:9" ht="38.25">
      <c r="A50" s="16" t="s">
        <v>6</v>
      </c>
      <c r="B50" s="17" t="s">
        <v>51</v>
      </c>
      <c r="C50" s="6">
        <f>SUM(C51:C54)</f>
        <v>0</v>
      </c>
      <c r="D50" s="6">
        <f>SUM(D51:D54)</f>
        <v>53950.34</v>
      </c>
      <c r="E50" s="6" t="e">
        <f t="shared" si="1"/>
        <v>#DIV/0!</v>
      </c>
      <c r="F50" s="242" t="s">
        <v>233</v>
      </c>
      <c r="H50" t="s">
        <v>216</v>
      </c>
      <c r="I50">
        <v>402.21</v>
      </c>
    </row>
    <row r="51" spans="1:10" ht="14.25">
      <c r="A51" s="18" t="s">
        <v>6</v>
      </c>
      <c r="B51" s="8" t="s">
        <v>52</v>
      </c>
      <c r="C51" s="9">
        <v>0</v>
      </c>
      <c r="D51" s="197">
        <v>11959.57</v>
      </c>
      <c r="E51" s="10" t="e">
        <f t="shared" si="1"/>
        <v>#DIV/0!</v>
      </c>
      <c r="F51" s="246" t="s">
        <v>234</v>
      </c>
      <c r="H51" t="s">
        <v>223</v>
      </c>
      <c r="I51">
        <f>222.75+112</f>
        <v>334.75</v>
      </c>
      <c r="J51" s="209"/>
    </row>
    <row r="52" spans="1:10" ht="14.25">
      <c r="A52" s="18" t="s">
        <v>6</v>
      </c>
      <c r="B52" s="8" t="s">
        <v>53</v>
      </c>
      <c r="C52" s="9">
        <v>0</v>
      </c>
      <c r="D52" s="197">
        <v>0</v>
      </c>
      <c r="E52" s="10" t="e">
        <f t="shared" si="1"/>
        <v>#DIV/0!</v>
      </c>
      <c r="F52" s="243" t="s">
        <v>230</v>
      </c>
      <c r="I52">
        <f>SUM(I39:I51)</f>
        <v>32164.510000000002</v>
      </c>
      <c r="J52" s="209">
        <f>I52-D41</f>
        <v>0.2000000000007276</v>
      </c>
    </row>
    <row r="53" spans="1:6" ht="14.25">
      <c r="A53" s="18" t="s">
        <v>6</v>
      </c>
      <c r="B53" s="8" t="s">
        <v>54</v>
      </c>
      <c r="C53" s="9">
        <v>0</v>
      </c>
      <c r="D53" s="197">
        <v>0</v>
      </c>
      <c r="E53" s="10" t="e">
        <f t="shared" si="1"/>
        <v>#DIV/0!</v>
      </c>
      <c r="F53" s="243" t="s">
        <v>230</v>
      </c>
    </row>
    <row r="54" spans="1:6" ht="51">
      <c r="A54" s="18" t="s">
        <v>6</v>
      </c>
      <c r="B54" s="8" t="s">
        <v>55</v>
      </c>
      <c r="C54" s="9">
        <v>0</v>
      </c>
      <c r="D54" s="197">
        <v>41990.77</v>
      </c>
      <c r="E54" s="10" t="e">
        <f t="shared" si="1"/>
        <v>#DIV/0!</v>
      </c>
      <c r="F54" s="243" t="s">
        <v>245</v>
      </c>
    </row>
    <row r="55" spans="1:6" ht="14.25">
      <c r="A55" s="16" t="s">
        <v>6</v>
      </c>
      <c r="B55" s="17" t="s">
        <v>56</v>
      </c>
      <c r="C55" s="6">
        <f>SUM(C56:C58)</f>
        <v>0</v>
      </c>
      <c r="D55" s="6">
        <f>SUM(D56:D58)</f>
        <v>1625.94</v>
      </c>
      <c r="E55" s="6" t="e">
        <f t="shared" si="1"/>
        <v>#DIV/0!</v>
      </c>
      <c r="F55" s="242" t="s">
        <v>237</v>
      </c>
    </row>
    <row r="56" spans="1:6" ht="14.25">
      <c r="A56" s="18" t="s">
        <v>6</v>
      </c>
      <c r="B56" s="8" t="s">
        <v>57</v>
      </c>
      <c r="C56" s="9">
        <v>0</v>
      </c>
      <c r="D56" s="197">
        <v>1525.94</v>
      </c>
      <c r="E56" s="10" t="e">
        <f t="shared" si="1"/>
        <v>#DIV/0!</v>
      </c>
      <c r="F56" s="246" t="s">
        <v>235</v>
      </c>
    </row>
    <row r="57" spans="1:6" ht="14.25">
      <c r="A57" s="18" t="s">
        <v>6</v>
      </c>
      <c r="B57" s="8" t="s">
        <v>58</v>
      </c>
      <c r="C57" s="9">
        <v>0</v>
      </c>
      <c r="D57" s="197">
        <v>0</v>
      </c>
      <c r="E57" s="10" t="e">
        <f t="shared" si="1"/>
        <v>#DIV/0!</v>
      </c>
      <c r="F57" s="243" t="s">
        <v>230</v>
      </c>
    </row>
    <row r="58" spans="1:6" ht="14.25">
      <c r="A58" s="18" t="s">
        <v>6</v>
      </c>
      <c r="B58" s="8" t="s">
        <v>50</v>
      </c>
      <c r="C58" s="9">
        <v>0</v>
      </c>
      <c r="D58" s="197">
        <v>100</v>
      </c>
      <c r="E58" s="10" t="e">
        <f t="shared" si="1"/>
        <v>#DIV/0!</v>
      </c>
      <c r="F58" s="243" t="s">
        <v>203</v>
      </c>
    </row>
    <row r="59" spans="1:6" ht="25.5">
      <c r="A59" s="16" t="s">
        <v>6</v>
      </c>
      <c r="B59" s="17" t="s">
        <v>59</v>
      </c>
      <c r="C59" s="6">
        <f>SUM(C60:C61)</f>
        <v>0</v>
      </c>
      <c r="D59" s="6">
        <f>SUM(D60:D61)</f>
        <v>474.44</v>
      </c>
      <c r="E59" s="6" t="e">
        <f t="shared" si="1"/>
        <v>#DIV/0!</v>
      </c>
      <c r="F59" s="242" t="s">
        <v>236</v>
      </c>
    </row>
    <row r="60" spans="1:6" ht="14.25">
      <c r="A60" s="18" t="s">
        <v>6</v>
      </c>
      <c r="B60" s="8" t="s">
        <v>60</v>
      </c>
      <c r="C60" s="9">
        <v>0</v>
      </c>
      <c r="D60" s="197">
        <v>461.51</v>
      </c>
      <c r="E60" s="10" t="e">
        <f t="shared" si="1"/>
        <v>#DIV/0!</v>
      </c>
      <c r="F60" s="243" t="s">
        <v>251</v>
      </c>
    </row>
    <row r="61" spans="1:6" ht="14.25">
      <c r="A61" s="18" t="s">
        <v>6</v>
      </c>
      <c r="B61" s="8" t="s">
        <v>50</v>
      </c>
      <c r="C61" s="9">
        <v>0</v>
      </c>
      <c r="D61" s="197">
        <v>12.93</v>
      </c>
      <c r="E61" s="10" t="e">
        <f t="shared" si="1"/>
        <v>#DIV/0!</v>
      </c>
      <c r="F61" s="243" t="s">
        <v>252</v>
      </c>
    </row>
    <row r="62" spans="1:6" ht="14.25">
      <c r="A62" s="7" t="s">
        <v>6</v>
      </c>
      <c r="B62" s="20" t="s">
        <v>61</v>
      </c>
      <c r="C62" s="9">
        <v>0</v>
      </c>
      <c r="D62" s="87"/>
      <c r="E62" s="10" t="e">
        <f t="shared" si="1"/>
        <v>#DIV/0!</v>
      </c>
      <c r="F62" s="243" t="s">
        <v>230</v>
      </c>
    </row>
    <row r="63" spans="1:6" ht="14.25">
      <c r="A63" s="4" t="s">
        <v>11</v>
      </c>
      <c r="B63" s="5" t="s">
        <v>62</v>
      </c>
      <c r="C63" s="6">
        <f>C64+C65</f>
        <v>0</v>
      </c>
      <c r="D63" s="6">
        <f>D64+D65</f>
        <v>0</v>
      </c>
      <c r="E63" s="6" t="e">
        <f t="shared" si="1"/>
        <v>#DIV/0!</v>
      </c>
      <c r="F63" s="244" t="s">
        <v>230</v>
      </c>
    </row>
    <row r="64" spans="1:6" ht="14.25">
      <c r="A64" s="4" t="s">
        <v>18</v>
      </c>
      <c r="B64" s="5" t="s">
        <v>63</v>
      </c>
      <c r="C64" s="6">
        <f>C65+C66</f>
        <v>0</v>
      </c>
      <c r="D64" s="6">
        <f>D65+D66</f>
        <v>0</v>
      </c>
      <c r="E64" s="6" t="e">
        <f t="shared" si="1"/>
        <v>#DIV/0!</v>
      </c>
      <c r="F64" s="242" t="s">
        <v>230</v>
      </c>
    </row>
    <row r="65" spans="1:6" ht="18" customHeight="1">
      <c r="A65" s="7" t="s">
        <v>6</v>
      </c>
      <c r="B65" s="8" t="s">
        <v>64</v>
      </c>
      <c r="C65" s="9">
        <v>0</v>
      </c>
      <c r="D65" s="64">
        <v>0</v>
      </c>
      <c r="E65" s="10" t="e">
        <f t="shared" si="1"/>
        <v>#DIV/0!</v>
      </c>
      <c r="F65" s="243" t="s">
        <v>230</v>
      </c>
    </row>
    <row r="66" spans="1:6" ht="18" customHeight="1">
      <c r="A66" s="7" t="s">
        <v>6</v>
      </c>
      <c r="B66" s="8" t="s">
        <v>65</v>
      </c>
      <c r="C66" s="9">
        <v>0</v>
      </c>
      <c r="D66" s="64">
        <v>0</v>
      </c>
      <c r="E66" s="10" t="e">
        <f t="shared" si="1"/>
        <v>#DIV/0!</v>
      </c>
      <c r="F66" s="243" t="s">
        <v>230</v>
      </c>
    </row>
    <row r="67" spans="1:6" ht="14.25">
      <c r="A67" s="13" t="s">
        <v>66</v>
      </c>
      <c r="B67" s="14" t="s">
        <v>67</v>
      </c>
      <c r="C67" s="15">
        <f>SUM(C68:C69)</f>
        <v>0</v>
      </c>
      <c r="D67" s="15">
        <f>SUM(D68:D69)</f>
        <v>0</v>
      </c>
      <c r="E67" s="15" t="e">
        <f t="shared" si="1"/>
        <v>#DIV/0!</v>
      </c>
      <c r="F67" s="245" t="s">
        <v>230</v>
      </c>
    </row>
    <row r="68" spans="1:6" ht="14.25">
      <c r="A68" s="21" t="s">
        <v>68</v>
      </c>
      <c r="B68" s="22" t="s">
        <v>69</v>
      </c>
      <c r="C68" s="23">
        <v>0</v>
      </c>
      <c r="D68" s="23">
        <v>0</v>
      </c>
      <c r="E68" s="10" t="e">
        <f t="shared" si="1"/>
        <v>#DIV/0!</v>
      </c>
      <c r="F68" s="243" t="s">
        <v>230</v>
      </c>
    </row>
    <row r="69" spans="1:6" ht="14.25">
      <c r="A69" s="21" t="s">
        <v>68</v>
      </c>
      <c r="B69" s="22" t="s">
        <v>70</v>
      </c>
      <c r="C69" s="23">
        <v>0</v>
      </c>
      <c r="D69" s="23">
        <v>0</v>
      </c>
      <c r="E69" s="10" t="e">
        <f t="shared" si="1"/>
        <v>#DIV/0!</v>
      </c>
      <c r="F69" s="243" t="s">
        <v>230</v>
      </c>
    </row>
    <row r="70" spans="1:6" ht="25.5">
      <c r="A70" s="13" t="s">
        <v>71</v>
      </c>
      <c r="B70" s="14" t="s">
        <v>72</v>
      </c>
      <c r="C70" s="15">
        <f>C6-C30+C67</f>
        <v>0</v>
      </c>
      <c r="D70" s="15">
        <f>D6-D30+D67</f>
        <v>-2.9103830456733704E-11</v>
      </c>
      <c r="E70" s="15" t="e">
        <f>D70/C70%</f>
        <v>#DIV/0!</v>
      </c>
      <c r="F70" s="245" t="s">
        <v>195</v>
      </c>
    </row>
    <row r="71" spans="1:6" ht="14.25">
      <c r="A71" s="24"/>
      <c r="B71" s="25"/>
      <c r="C71" s="26"/>
      <c r="D71" s="26"/>
      <c r="E71" s="10" t="e">
        <f>D71/C71%</f>
        <v>#DIV/0!</v>
      </c>
      <c r="F71" s="247"/>
    </row>
    <row r="72" spans="1:6" ht="14.25">
      <c r="A72" s="13" t="s">
        <v>73</v>
      </c>
      <c r="B72" s="14" t="s">
        <v>74</v>
      </c>
      <c r="C72" s="27"/>
      <c r="D72" s="27"/>
      <c r="E72" s="28"/>
      <c r="F72" s="248" t="s">
        <v>195</v>
      </c>
    </row>
    <row r="73" spans="1:6" ht="14.25">
      <c r="A73" s="24"/>
      <c r="B73" s="25"/>
      <c r="C73" s="26"/>
      <c r="D73" s="26"/>
      <c r="E73" s="10" t="e">
        <f aca="true" t="shared" si="2" ref="E73:E98">D73/C73%</f>
        <v>#DIV/0!</v>
      </c>
      <c r="F73" s="247"/>
    </row>
    <row r="74" spans="1:6" ht="25.5">
      <c r="A74" s="13" t="s">
        <v>75</v>
      </c>
      <c r="B74" s="14" t="s">
        <v>76</v>
      </c>
      <c r="C74" s="15">
        <f>C70-C72</f>
        <v>0</v>
      </c>
      <c r="D74" s="15">
        <f>D70-D72</f>
        <v>-2.9103830456733704E-11</v>
      </c>
      <c r="E74" s="15" t="e">
        <f t="shared" si="2"/>
        <v>#DIV/0!</v>
      </c>
      <c r="F74" s="245" t="s">
        <v>195</v>
      </c>
    </row>
    <row r="75" spans="1:6" ht="14.25">
      <c r="A75" s="29" t="s">
        <v>6</v>
      </c>
      <c r="B75" s="22" t="s">
        <v>6</v>
      </c>
      <c r="C75" s="30"/>
      <c r="D75" s="30"/>
      <c r="E75" s="10" t="e">
        <f t="shared" si="2"/>
        <v>#DIV/0!</v>
      </c>
      <c r="F75" s="247"/>
    </row>
    <row r="76" spans="1:6" ht="14.25">
      <c r="A76" s="13" t="s">
        <v>77</v>
      </c>
      <c r="B76" s="14" t="s">
        <v>78</v>
      </c>
      <c r="C76" s="15">
        <f>C77+C82+C87</f>
        <v>0</v>
      </c>
      <c r="D76" s="15">
        <f>D77+D82+D87</f>
        <v>0</v>
      </c>
      <c r="E76" s="15" t="e">
        <f t="shared" si="2"/>
        <v>#DIV/0!</v>
      </c>
      <c r="F76" s="245" t="s">
        <v>195</v>
      </c>
    </row>
    <row r="77" spans="1:6" ht="14.25">
      <c r="A77" s="4" t="s">
        <v>4</v>
      </c>
      <c r="B77" s="5" t="s">
        <v>79</v>
      </c>
      <c r="C77" s="6">
        <f>SUM(C78:C81)</f>
        <v>0</v>
      </c>
      <c r="D77" s="6">
        <f>SUM(D78:D81)</f>
        <v>0</v>
      </c>
      <c r="E77" s="6" t="e">
        <f t="shared" si="2"/>
        <v>#DIV/0!</v>
      </c>
      <c r="F77" s="242" t="s">
        <v>195</v>
      </c>
    </row>
    <row r="78" spans="1:6" ht="14.25">
      <c r="A78" s="7" t="s">
        <v>6</v>
      </c>
      <c r="B78" s="8" t="s">
        <v>80</v>
      </c>
      <c r="C78" s="9">
        <v>0</v>
      </c>
      <c r="D78" s="9">
        <v>0</v>
      </c>
      <c r="E78" s="10" t="e">
        <f t="shared" si="2"/>
        <v>#DIV/0!</v>
      </c>
      <c r="F78" s="243"/>
    </row>
    <row r="79" spans="1:6" ht="14.25">
      <c r="A79" s="7" t="s">
        <v>6</v>
      </c>
      <c r="B79" s="8" t="s">
        <v>15</v>
      </c>
      <c r="C79" s="9">
        <v>0</v>
      </c>
      <c r="D79" s="9">
        <v>0</v>
      </c>
      <c r="E79" s="10" t="e">
        <f t="shared" si="2"/>
        <v>#DIV/0!</v>
      </c>
      <c r="F79" s="243"/>
    </row>
    <row r="80" spans="1:6" ht="14.25">
      <c r="A80" s="7" t="s">
        <v>6</v>
      </c>
      <c r="B80" s="8" t="s">
        <v>16</v>
      </c>
      <c r="C80" s="9">
        <v>0</v>
      </c>
      <c r="D80" s="9">
        <v>0</v>
      </c>
      <c r="E80" s="10" t="e">
        <f t="shared" si="2"/>
        <v>#DIV/0!</v>
      </c>
      <c r="F80" s="243"/>
    </row>
    <row r="81" spans="1:6" ht="14.25">
      <c r="A81" s="7" t="s">
        <v>6</v>
      </c>
      <c r="B81" s="8" t="s">
        <v>17</v>
      </c>
      <c r="C81" s="9">
        <v>0</v>
      </c>
      <c r="D81" s="9">
        <v>0</v>
      </c>
      <c r="E81" s="10" t="e">
        <f t="shared" si="2"/>
        <v>#DIV/0!</v>
      </c>
      <c r="F81" s="243"/>
    </row>
    <row r="82" spans="1:6" ht="14.25">
      <c r="A82" s="4" t="s">
        <v>11</v>
      </c>
      <c r="B82" s="5" t="s">
        <v>81</v>
      </c>
      <c r="C82" s="6">
        <f>SUM(C83:C86)</f>
        <v>0</v>
      </c>
      <c r="D82" s="6">
        <f>SUM(D83:D86)</f>
        <v>0</v>
      </c>
      <c r="E82" s="6" t="e">
        <f t="shared" si="2"/>
        <v>#DIV/0!</v>
      </c>
      <c r="F82" s="242" t="s">
        <v>195</v>
      </c>
    </row>
    <row r="83" spans="1:6" ht="14.25">
      <c r="A83" s="7" t="s">
        <v>6</v>
      </c>
      <c r="B83" s="8" t="s">
        <v>20</v>
      </c>
      <c r="C83" s="9">
        <v>0</v>
      </c>
      <c r="D83" s="9">
        <v>0</v>
      </c>
      <c r="E83" s="10" t="e">
        <f t="shared" si="2"/>
        <v>#DIV/0!</v>
      </c>
      <c r="F83" s="243"/>
    </row>
    <row r="84" spans="1:6" ht="14.25">
      <c r="A84" s="7" t="s">
        <v>6</v>
      </c>
      <c r="B84" s="8" t="s">
        <v>15</v>
      </c>
      <c r="C84" s="9">
        <v>0</v>
      </c>
      <c r="D84" s="9">
        <v>0</v>
      </c>
      <c r="E84" s="10" t="e">
        <f t="shared" si="2"/>
        <v>#DIV/0!</v>
      </c>
      <c r="F84" s="243"/>
    </row>
    <row r="85" spans="1:6" ht="14.25">
      <c r="A85" s="7" t="s">
        <v>6</v>
      </c>
      <c r="B85" s="8" t="s">
        <v>16</v>
      </c>
      <c r="C85" s="9">
        <v>0</v>
      </c>
      <c r="D85" s="9">
        <v>0</v>
      </c>
      <c r="E85" s="10" t="e">
        <f t="shared" si="2"/>
        <v>#DIV/0!</v>
      </c>
      <c r="F85" s="243"/>
    </row>
    <row r="86" spans="1:6" ht="14.25">
      <c r="A86" s="7" t="s">
        <v>6</v>
      </c>
      <c r="B86" s="8" t="s">
        <v>17</v>
      </c>
      <c r="C86" s="9">
        <v>0</v>
      </c>
      <c r="D86" s="9">
        <v>0</v>
      </c>
      <c r="E86" s="10" t="e">
        <f t="shared" si="2"/>
        <v>#DIV/0!</v>
      </c>
      <c r="F86" s="243"/>
    </row>
    <row r="87" spans="1:6" ht="14.25">
      <c r="A87" s="4" t="s">
        <v>18</v>
      </c>
      <c r="B87" s="5" t="s">
        <v>22</v>
      </c>
      <c r="C87" s="6">
        <f>SUM(C88:C90)</f>
        <v>0</v>
      </c>
      <c r="D87" s="6">
        <f>SUM(D88:D90)</f>
        <v>0</v>
      </c>
      <c r="E87" s="6" t="e">
        <f t="shared" si="2"/>
        <v>#DIV/0!</v>
      </c>
      <c r="F87" s="242" t="s">
        <v>195</v>
      </c>
    </row>
    <row r="88" spans="1:6" ht="14.25">
      <c r="A88" s="7" t="s">
        <v>6</v>
      </c>
      <c r="B88" s="8" t="s">
        <v>15</v>
      </c>
      <c r="C88" s="9">
        <v>0</v>
      </c>
      <c r="D88" s="9">
        <v>0</v>
      </c>
      <c r="E88" s="10" t="e">
        <f t="shared" si="2"/>
        <v>#DIV/0!</v>
      </c>
      <c r="F88" s="243"/>
    </row>
    <row r="89" spans="1:6" ht="14.25">
      <c r="A89" s="7" t="s">
        <v>6</v>
      </c>
      <c r="B89" s="8" t="s">
        <v>16</v>
      </c>
      <c r="C89" s="9">
        <v>0</v>
      </c>
      <c r="D89" s="9">
        <v>0</v>
      </c>
      <c r="E89" s="10" t="e">
        <f t="shared" si="2"/>
        <v>#DIV/0!</v>
      </c>
      <c r="F89" s="243"/>
    </row>
    <row r="90" spans="1:6" ht="14.25">
      <c r="A90" s="7" t="s">
        <v>6</v>
      </c>
      <c r="B90" s="8" t="s">
        <v>17</v>
      </c>
      <c r="C90" s="9">
        <v>0</v>
      </c>
      <c r="D90" s="9">
        <v>0</v>
      </c>
      <c r="E90" s="10" t="e">
        <f t="shared" si="2"/>
        <v>#DIV/0!</v>
      </c>
      <c r="F90" s="243"/>
    </row>
    <row r="91" spans="1:6" ht="25.5">
      <c r="A91" s="13" t="s">
        <v>82</v>
      </c>
      <c r="B91" s="14" t="s">
        <v>83</v>
      </c>
      <c r="C91" s="28">
        <f>C92</f>
        <v>0</v>
      </c>
      <c r="D91" s="28">
        <f>D92</f>
        <v>0</v>
      </c>
      <c r="E91" s="15" t="e">
        <f t="shared" si="2"/>
        <v>#DIV/0!</v>
      </c>
      <c r="F91" s="248" t="s">
        <v>195</v>
      </c>
    </row>
    <row r="92" spans="1:6" ht="25.5">
      <c r="A92" s="24" t="s">
        <v>6</v>
      </c>
      <c r="B92" s="22" t="s">
        <v>84</v>
      </c>
      <c r="C92" s="23">
        <v>0</v>
      </c>
      <c r="D92" s="23">
        <v>0</v>
      </c>
      <c r="E92" s="10" t="e">
        <f t="shared" si="2"/>
        <v>#DIV/0!</v>
      </c>
      <c r="F92" s="243"/>
    </row>
    <row r="93" spans="1:6" ht="15" thickBot="1">
      <c r="A93" s="31" t="s">
        <v>85</v>
      </c>
      <c r="B93" s="32" t="s">
        <v>86</v>
      </c>
      <c r="C93" s="33"/>
      <c r="D93" s="33"/>
      <c r="E93" s="15" t="e">
        <f t="shared" si="2"/>
        <v>#DIV/0!</v>
      </c>
      <c r="F93" s="249" t="s">
        <v>195</v>
      </c>
    </row>
    <row r="94" spans="1:6" ht="14.25">
      <c r="A94" s="24"/>
      <c r="B94" s="22" t="s">
        <v>87</v>
      </c>
      <c r="C94" s="10">
        <v>0</v>
      </c>
      <c r="D94" s="84">
        <v>14456.43</v>
      </c>
      <c r="E94" s="10" t="e">
        <f t="shared" si="2"/>
        <v>#DIV/0!</v>
      </c>
      <c r="F94" s="243"/>
    </row>
    <row r="95" spans="1:6" ht="14.25">
      <c r="A95" s="24"/>
      <c r="B95" s="22" t="s">
        <v>88</v>
      </c>
      <c r="C95" s="10">
        <v>0</v>
      </c>
      <c r="D95" s="87">
        <v>0</v>
      </c>
      <c r="E95" s="10" t="e">
        <f t="shared" si="2"/>
        <v>#DIV/0!</v>
      </c>
      <c r="F95" s="243"/>
    </row>
    <row r="96" spans="1:6" ht="14.25">
      <c r="A96" s="34" t="s">
        <v>6</v>
      </c>
      <c r="B96" s="35" t="s">
        <v>89</v>
      </c>
      <c r="C96" s="36">
        <v>0</v>
      </c>
      <c r="D96" s="203">
        <v>0</v>
      </c>
      <c r="E96" s="10" t="e">
        <f t="shared" si="2"/>
        <v>#DIV/0!</v>
      </c>
      <c r="F96" s="250"/>
    </row>
    <row r="97" spans="1:8" ht="25.5">
      <c r="A97" s="37"/>
      <c r="B97" s="38" t="s">
        <v>90</v>
      </c>
      <c r="C97" s="41">
        <v>0</v>
      </c>
      <c r="D97" s="199">
        <v>14869.62</v>
      </c>
      <c r="E97" s="10" t="e">
        <f t="shared" si="2"/>
        <v>#DIV/0!</v>
      </c>
      <c r="F97" s="251" t="s">
        <v>246</v>
      </c>
      <c r="H97">
        <f>369+14456.43</f>
        <v>14825.43</v>
      </c>
    </row>
    <row r="98" spans="1:8" ht="15" thickBot="1">
      <c r="A98" s="39"/>
      <c r="B98" s="40" t="s">
        <v>89</v>
      </c>
      <c r="C98" s="42">
        <v>0</v>
      </c>
      <c r="D98" s="200">
        <v>0</v>
      </c>
      <c r="E98" s="49" t="e">
        <f t="shared" si="2"/>
        <v>#DIV/0!</v>
      </c>
      <c r="F98" s="252"/>
      <c r="H98" s="209">
        <f>H97-D97</f>
        <v>-44.19000000000051</v>
      </c>
    </row>
    <row r="100" spans="1:6" ht="14.25">
      <c r="A100" s="92" t="s">
        <v>159</v>
      </c>
      <c r="B100" s="92"/>
      <c r="C100" s="92"/>
      <c r="D100" s="92"/>
      <c r="E100" s="92" t="s">
        <v>101</v>
      </c>
      <c r="F100" s="253"/>
    </row>
    <row r="101" spans="1:6" ht="15.75">
      <c r="A101" s="94"/>
      <c r="B101" s="95"/>
      <c r="C101" s="94"/>
      <c r="D101" s="94"/>
      <c r="E101" s="94"/>
      <c r="F101" s="254"/>
    </row>
    <row r="102" spans="1:6" ht="15.75">
      <c r="A102" s="94"/>
      <c r="B102" s="95"/>
      <c r="C102" s="94"/>
      <c r="D102" s="94"/>
      <c r="E102" s="94"/>
      <c r="F102" s="254"/>
    </row>
    <row r="103" spans="1:6" ht="15.75">
      <c r="A103" s="94"/>
      <c r="B103" s="94"/>
      <c r="C103" s="94"/>
      <c r="D103" s="94"/>
      <c r="E103" s="94"/>
      <c r="F103" s="254"/>
    </row>
    <row r="104" spans="1:6" ht="14.25">
      <c r="A104" s="97" t="s">
        <v>102</v>
      </c>
      <c r="B104" s="97"/>
      <c r="C104" s="92"/>
      <c r="D104" s="92"/>
      <c r="E104" s="92"/>
      <c r="F104" s="253"/>
    </row>
    <row r="105" spans="1:6" ht="14.25">
      <c r="A105" s="92"/>
      <c r="B105" s="92"/>
      <c r="C105" s="92"/>
      <c r="D105" s="92"/>
      <c r="E105" s="92"/>
      <c r="F105" s="253"/>
    </row>
    <row r="106" spans="1:6" ht="14.25">
      <c r="A106" s="92"/>
      <c r="B106" s="92"/>
      <c r="C106" s="92"/>
      <c r="D106" s="92"/>
      <c r="E106" s="92"/>
      <c r="F106" s="253"/>
    </row>
    <row r="107" spans="1:6" ht="14.25">
      <c r="A107" s="92" t="s">
        <v>103</v>
      </c>
      <c r="B107" s="92"/>
      <c r="C107" s="92"/>
      <c r="D107" s="92" t="s">
        <v>104</v>
      </c>
      <c r="E107" s="92"/>
      <c r="F107" s="253"/>
    </row>
  </sheetData>
  <sheetProtection/>
  <mergeCells count="1">
    <mergeCell ref="A2:F2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6"/>
  <sheetViews>
    <sheetView zoomScalePageLayoutView="0" workbookViewId="0" topLeftCell="A1">
      <selection activeCell="H48" sqref="H48"/>
    </sheetView>
  </sheetViews>
  <sheetFormatPr defaultColWidth="11" defaultRowHeight="14.25"/>
  <cols>
    <col min="1" max="1" width="18.19921875" style="1" customWidth="1"/>
    <col min="2" max="2" width="11" style="1" customWidth="1"/>
    <col min="3" max="3" width="10.59765625" style="44" customWidth="1"/>
    <col min="4" max="4" width="10.69921875" style="1" customWidth="1"/>
    <col min="5" max="5" width="10.69921875" style="44" customWidth="1"/>
    <col min="6" max="6" width="11" style="1" customWidth="1"/>
    <col min="7" max="7" width="11" style="44" customWidth="1"/>
    <col min="8" max="8" width="10.59765625" style="1" customWidth="1"/>
    <col min="9" max="9" width="10" style="1" customWidth="1"/>
    <col min="10" max="10" width="10" style="43" customWidth="1"/>
    <col min="11" max="11" width="44.3984375" style="1" customWidth="1"/>
    <col min="12" max="16384" width="11" style="1" customWidth="1"/>
  </cols>
  <sheetData>
    <row r="2" spans="1:11" ht="41.25" customHeight="1">
      <c r="A2" s="226" t="s">
        <v>196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ht="12" thickBot="1"/>
    <row r="4" spans="1:11" ht="27.75" customHeight="1">
      <c r="A4" s="237" t="s">
        <v>161</v>
      </c>
      <c r="B4" s="229" t="s">
        <v>91</v>
      </c>
      <c r="C4" s="235"/>
      <c r="D4" s="236"/>
      <c r="E4" s="229" t="s">
        <v>93</v>
      </c>
      <c r="F4" s="230"/>
      <c r="G4" s="230"/>
      <c r="H4" s="230"/>
      <c r="I4" s="230"/>
      <c r="J4" s="230"/>
      <c r="K4" s="231"/>
    </row>
    <row r="5" spans="1:11" ht="58.5" customHeight="1" thickBot="1">
      <c r="A5" s="238"/>
      <c r="B5" s="172" t="s">
        <v>164</v>
      </c>
      <c r="C5" s="172" t="s">
        <v>191</v>
      </c>
      <c r="D5" s="172" t="s">
        <v>165</v>
      </c>
      <c r="E5" s="172" t="s">
        <v>184</v>
      </c>
      <c r="F5" s="172" t="s">
        <v>164</v>
      </c>
      <c r="G5" s="172" t="s">
        <v>191</v>
      </c>
      <c r="H5" s="172" t="s">
        <v>165</v>
      </c>
      <c r="I5" s="173" t="s">
        <v>166</v>
      </c>
      <c r="J5" s="174" t="s">
        <v>167</v>
      </c>
      <c r="K5" s="192" t="s">
        <v>192</v>
      </c>
    </row>
    <row r="6" spans="1:11" ht="12" thickBot="1">
      <c r="A6" s="157">
        <v>1</v>
      </c>
      <c r="B6" s="158">
        <v>2</v>
      </c>
      <c r="C6" s="158">
        <v>3</v>
      </c>
      <c r="D6" s="158">
        <v>4</v>
      </c>
      <c r="E6" s="158"/>
      <c r="F6" s="158">
        <v>5</v>
      </c>
      <c r="G6" s="158">
        <v>6</v>
      </c>
      <c r="H6" s="158">
        <v>7</v>
      </c>
      <c r="I6" s="159">
        <v>8</v>
      </c>
      <c r="J6" s="160" t="s">
        <v>170</v>
      </c>
      <c r="K6" s="161">
        <v>10</v>
      </c>
    </row>
    <row r="7" spans="1:11" ht="12.75" customHeight="1">
      <c r="A7" s="239" t="s">
        <v>172</v>
      </c>
      <c r="B7" s="3"/>
      <c r="C7" s="3"/>
      <c r="D7" s="3"/>
      <c r="E7" s="3"/>
      <c r="F7" s="3"/>
      <c r="G7" s="3"/>
      <c r="H7" s="3"/>
      <c r="I7" s="165" t="e">
        <f>F7/B7</f>
        <v>#DIV/0!</v>
      </c>
      <c r="J7" s="165" t="e">
        <f>G7/C7</f>
        <v>#DIV/0!</v>
      </c>
      <c r="K7" s="45"/>
    </row>
    <row r="8" spans="1:11" ht="11.25">
      <c r="A8" s="234"/>
      <c r="B8" s="2"/>
      <c r="C8" s="2"/>
      <c r="D8" s="2"/>
      <c r="E8" s="2"/>
      <c r="F8" s="2"/>
      <c r="G8" s="2"/>
      <c r="H8" s="2"/>
      <c r="I8" s="162" t="e">
        <f aca="true" t="shared" si="0" ref="I8:I63">F8/B8</f>
        <v>#DIV/0!</v>
      </c>
      <c r="J8" s="162" t="e">
        <f aca="true" t="shared" si="1" ref="J8:J63">G8/C8</f>
        <v>#DIV/0!</v>
      </c>
      <c r="K8" s="46"/>
    </row>
    <row r="9" spans="1:11" ht="11.25">
      <c r="A9" s="234"/>
      <c r="B9" s="2"/>
      <c r="C9" s="2"/>
      <c r="D9" s="2"/>
      <c r="E9" s="2"/>
      <c r="F9" s="2"/>
      <c r="G9" s="2"/>
      <c r="H9" s="2"/>
      <c r="I9" s="162" t="e">
        <f t="shared" si="0"/>
        <v>#DIV/0!</v>
      </c>
      <c r="J9" s="162" t="e">
        <f t="shared" si="1"/>
        <v>#DIV/0!</v>
      </c>
      <c r="K9" s="46"/>
    </row>
    <row r="10" spans="1:11" ht="11.25">
      <c r="A10" s="234"/>
      <c r="B10" s="2"/>
      <c r="C10" s="2"/>
      <c r="D10" s="2"/>
      <c r="E10" s="2"/>
      <c r="F10" s="2"/>
      <c r="G10" s="2"/>
      <c r="H10" s="2"/>
      <c r="I10" s="162" t="e">
        <f t="shared" si="0"/>
        <v>#DIV/0!</v>
      </c>
      <c r="J10" s="162" t="e">
        <f t="shared" si="1"/>
        <v>#DIV/0!</v>
      </c>
      <c r="K10" s="46"/>
    </row>
    <row r="11" spans="1:11" ht="24.75" customHeight="1">
      <c r="A11" s="166" t="s">
        <v>96</v>
      </c>
      <c r="B11" s="163">
        <f aca="true" t="shared" si="2" ref="B11:H11">B7+B8+B9+B10</f>
        <v>0</v>
      </c>
      <c r="C11" s="163">
        <f t="shared" si="2"/>
        <v>0</v>
      </c>
      <c r="D11" s="163">
        <f t="shared" si="2"/>
        <v>0</v>
      </c>
      <c r="E11" s="163">
        <f t="shared" si="2"/>
        <v>0</v>
      </c>
      <c r="F11" s="163">
        <f t="shared" si="2"/>
        <v>0</v>
      </c>
      <c r="G11" s="163">
        <f t="shared" si="2"/>
        <v>0</v>
      </c>
      <c r="H11" s="163">
        <f t="shared" si="2"/>
        <v>0</v>
      </c>
      <c r="I11" s="164" t="e">
        <f t="shared" si="0"/>
        <v>#DIV/0!</v>
      </c>
      <c r="J11" s="164" t="e">
        <f t="shared" si="1"/>
        <v>#DIV/0!</v>
      </c>
      <c r="K11" s="167" t="s">
        <v>162</v>
      </c>
    </row>
    <row r="12" spans="1:11" ht="11.25">
      <c r="A12" s="227" t="s">
        <v>173</v>
      </c>
      <c r="B12" s="2"/>
      <c r="C12" s="2"/>
      <c r="D12" s="2"/>
      <c r="E12" s="2"/>
      <c r="F12" s="2"/>
      <c r="G12" s="2"/>
      <c r="H12" s="2"/>
      <c r="I12" s="162" t="e">
        <f t="shared" si="0"/>
        <v>#DIV/0!</v>
      </c>
      <c r="J12" s="162" t="e">
        <f t="shared" si="1"/>
        <v>#DIV/0!</v>
      </c>
      <c r="K12" s="46"/>
    </row>
    <row r="13" spans="1:11" ht="11.25">
      <c r="A13" s="234"/>
      <c r="B13" s="2"/>
      <c r="C13" s="2"/>
      <c r="D13" s="2"/>
      <c r="E13" s="2"/>
      <c r="F13" s="2"/>
      <c r="G13" s="2"/>
      <c r="H13" s="2"/>
      <c r="I13" s="162" t="e">
        <f t="shared" si="0"/>
        <v>#DIV/0!</v>
      </c>
      <c r="J13" s="162" t="e">
        <f t="shared" si="1"/>
        <v>#DIV/0!</v>
      </c>
      <c r="K13" s="46"/>
    </row>
    <row r="14" spans="1:11" s="44" customFormat="1" ht="11.25">
      <c r="A14" s="234"/>
      <c r="B14" s="2"/>
      <c r="C14" s="2"/>
      <c r="D14" s="2"/>
      <c r="E14" s="2"/>
      <c r="F14" s="2"/>
      <c r="G14" s="2"/>
      <c r="H14" s="2"/>
      <c r="I14" s="162" t="e">
        <f t="shared" si="0"/>
        <v>#DIV/0!</v>
      </c>
      <c r="J14" s="162" t="e">
        <f t="shared" si="1"/>
        <v>#DIV/0!</v>
      </c>
      <c r="K14" s="46"/>
    </row>
    <row r="15" spans="1:11" s="44" customFormat="1" ht="11.25">
      <c r="A15" s="234"/>
      <c r="B15" s="2"/>
      <c r="C15" s="2"/>
      <c r="D15" s="2"/>
      <c r="E15" s="2"/>
      <c r="F15" s="2"/>
      <c r="G15" s="2"/>
      <c r="H15" s="2"/>
      <c r="I15" s="162" t="e">
        <f t="shared" si="0"/>
        <v>#DIV/0!</v>
      </c>
      <c r="J15" s="162" t="e">
        <f t="shared" si="1"/>
        <v>#DIV/0!</v>
      </c>
      <c r="K15" s="46"/>
    </row>
    <row r="16" spans="1:11" ht="11.25">
      <c r="A16" s="234"/>
      <c r="B16" s="2"/>
      <c r="C16" s="2"/>
      <c r="D16" s="2"/>
      <c r="E16" s="2"/>
      <c r="F16" s="2"/>
      <c r="G16" s="2"/>
      <c r="H16" s="2"/>
      <c r="I16" s="162" t="e">
        <f t="shared" si="0"/>
        <v>#DIV/0!</v>
      </c>
      <c r="J16" s="162" t="e">
        <f t="shared" si="1"/>
        <v>#DIV/0!</v>
      </c>
      <c r="K16" s="46"/>
    </row>
    <row r="17" spans="1:11" ht="11.25">
      <c r="A17" s="234"/>
      <c r="B17" s="2"/>
      <c r="C17" s="2"/>
      <c r="D17" s="2"/>
      <c r="E17" s="2"/>
      <c r="F17" s="2"/>
      <c r="G17" s="2"/>
      <c r="H17" s="2"/>
      <c r="I17" s="162" t="e">
        <f t="shared" si="0"/>
        <v>#DIV/0!</v>
      </c>
      <c r="J17" s="162" t="e">
        <f t="shared" si="1"/>
        <v>#DIV/0!</v>
      </c>
      <c r="K17" s="46"/>
    </row>
    <row r="18" spans="1:11" ht="11.25">
      <c r="A18" s="234"/>
      <c r="B18" s="2"/>
      <c r="C18" s="2"/>
      <c r="D18" s="2"/>
      <c r="E18" s="2"/>
      <c r="F18" s="2"/>
      <c r="G18" s="2"/>
      <c r="H18" s="2"/>
      <c r="I18" s="162" t="e">
        <f t="shared" si="0"/>
        <v>#DIV/0!</v>
      </c>
      <c r="J18" s="162" t="e">
        <f t="shared" si="1"/>
        <v>#DIV/0!</v>
      </c>
      <c r="K18" s="46"/>
    </row>
    <row r="19" spans="1:11" ht="11.25">
      <c r="A19" s="234"/>
      <c r="B19" s="2"/>
      <c r="C19" s="2"/>
      <c r="D19" s="2"/>
      <c r="E19" s="2"/>
      <c r="F19" s="2"/>
      <c r="G19" s="2"/>
      <c r="H19" s="2"/>
      <c r="I19" s="162" t="e">
        <f t="shared" si="0"/>
        <v>#DIV/0!</v>
      </c>
      <c r="J19" s="162" t="e">
        <f t="shared" si="1"/>
        <v>#DIV/0!</v>
      </c>
      <c r="K19" s="46"/>
    </row>
    <row r="20" spans="1:11" ht="24.75" customHeight="1">
      <c r="A20" s="166" t="s">
        <v>95</v>
      </c>
      <c r="B20" s="163">
        <f aca="true" t="shared" si="3" ref="B20:H20">B12+B13+B14+B15+B16+B17+B18+B19</f>
        <v>0</v>
      </c>
      <c r="C20" s="163">
        <f t="shared" si="3"/>
        <v>0</v>
      </c>
      <c r="D20" s="163">
        <f t="shared" si="3"/>
        <v>0</v>
      </c>
      <c r="E20" s="163">
        <f t="shared" si="3"/>
        <v>0</v>
      </c>
      <c r="F20" s="163">
        <f t="shared" si="3"/>
        <v>0</v>
      </c>
      <c r="G20" s="163">
        <f t="shared" si="3"/>
        <v>0</v>
      </c>
      <c r="H20" s="163">
        <f t="shared" si="3"/>
        <v>0</v>
      </c>
      <c r="I20" s="164" t="e">
        <f t="shared" si="0"/>
        <v>#DIV/0!</v>
      </c>
      <c r="J20" s="164" t="e">
        <f t="shared" si="1"/>
        <v>#DIV/0!</v>
      </c>
      <c r="K20" s="167" t="s">
        <v>162</v>
      </c>
    </row>
    <row r="21" spans="1:11" s="44" customFormat="1" ht="12.75" customHeight="1">
      <c r="A21" s="227" t="s">
        <v>174</v>
      </c>
      <c r="B21" s="2"/>
      <c r="C21" s="2"/>
      <c r="D21" s="2"/>
      <c r="E21" s="2"/>
      <c r="F21" s="2"/>
      <c r="G21" s="2"/>
      <c r="H21" s="2"/>
      <c r="I21" s="162" t="e">
        <f t="shared" si="0"/>
        <v>#DIV/0!</v>
      </c>
      <c r="J21" s="162" t="e">
        <f t="shared" si="1"/>
        <v>#DIV/0!</v>
      </c>
      <c r="K21" s="46"/>
    </row>
    <row r="22" spans="1:11" s="44" customFormat="1" ht="12.75" customHeight="1">
      <c r="A22" s="228"/>
      <c r="B22" s="2"/>
      <c r="C22" s="2"/>
      <c r="D22" s="2"/>
      <c r="E22" s="2"/>
      <c r="F22" s="2"/>
      <c r="G22" s="2"/>
      <c r="H22" s="2"/>
      <c r="I22" s="162" t="e">
        <f t="shared" si="0"/>
        <v>#DIV/0!</v>
      </c>
      <c r="J22" s="162" t="e">
        <f t="shared" si="1"/>
        <v>#DIV/0!</v>
      </c>
      <c r="K22" s="46"/>
    </row>
    <row r="23" spans="1:11" s="44" customFormat="1" ht="12.75" customHeight="1">
      <c r="A23" s="228"/>
      <c r="B23" s="2"/>
      <c r="C23" s="2"/>
      <c r="D23" s="2"/>
      <c r="E23" s="2"/>
      <c r="F23" s="2"/>
      <c r="G23" s="2"/>
      <c r="H23" s="2"/>
      <c r="I23" s="162" t="e">
        <f t="shared" si="0"/>
        <v>#DIV/0!</v>
      </c>
      <c r="J23" s="162" t="e">
        <f t="shared" si="1"/>
        <v>#DIV/0!</v>
      </c>
      <c r="K23" s="46"/>
    </row>
    <row r="24" spans="1:11" s="44" customFormat="1" ht="12.75" customHeight="1">
      <c r="A24" s="228"/>
      <c r="B24" s="2"/>
      <c r="C24" s="2"/>
      <c r="D24" s="2"/>
      <c r="E24" s="2"/>
      <c r="F24" s="2"/>
      <c r="G24" s="2"/>
      <c r="H24" s="2"/>
      <c r="I24" s="162" t="e">
        <f t="shared" si="0"/>
        <v>#DIV/0!</v>
      </c>
      <c r="J24" s="162" t="e">
        <f t="shared" si="1"/>
        <v>#DIV/0!</v>
      </c>
      <c r="K24" s="46"/>
    </row>
    <row r="25" spans="1:11" s="44" customFormat="1" ht="12.75" customHeight="1">
      <c r="A25" s="228"/>
      <c r="B25" s="2"/>
      <c r="C25" s="2"/>
      <c r="D25" s="2"/>
      <c r="E25" s="2"/>
      <c r="F25" s="2"/>
      <c r="G25" s="2"/>
      <c r="H25" s="2"/>
      <c r="I25" s="162" t="e">
        <f t="shared" si="0"/>
        <v>#DIV/0!</v>
      </c>
      <c r="J25" s="162" t="e">
        <f t="shared" si="1"/>
        <v>#DIV/0!</v>
      </c>
      <c r="K25" s="46"/>
    </row>
    <row r="26" spans="1:11" s="44" customFormat="1" ht="24.75" customHeight="1">
      <c r="A26" s="166" t="s">
        <v>97</v>
      </c>
      <c r="B26" s="163">
        <f aca="true" t="shared" si="4" ref="B26:H26">B21+B22+B23+B24+B25</f>
        <v>0</v>
      </c>
      <c r="C26" s="163">
        <f t="shared" si="4"/>
        <v>0</v>
      </c>
      <c r="D26" s="163">
        <f t="shared" si="4"/>
        <v>0</v>
      </c>
      <c r="E26" s="163">
        <f t="shared" si="4"/>
        <v>0</v>
      </c>
      <c r="F26" s="163">
        <f t="shared" si="4"/>
        <v>0</v>
      </c>
      <c r="G26" s="163">
        <f t="shared" si="4"/>
        <v>0</v>
      </c>
      <c r="H26" s="163">
        <f t="shared" si="4"/>
        <v>0</v>
      </c>
      <c r="I26" s="164" t="e">
        <f t="shared" si="0"/>
        <v>#DIV/0!</v>
      </c>
      <c r="J26" s="164" t="e">
        <f t="shared" si="1"/>
        <v>#DIV/0!</v>
      </c>
      <c r="K26" s="167" t="s">
        <v>162</v>
      </c>
    </row>
    <row r="27" spans="1:11" s="44" customFormat="1" ht="12.75" customHeight="1">
      <c r="A27" s="227" t="s">
        <v>175</v>
      </c>
      <c r="B27" s="2"/>
      <c r="C27" s="2"/>
      <c r="D27" s="2"/>
      <c r="E27" s="2"/>
      <c r="F27" s="2"/>
      <c r="G27" s="2"/>
      <c r="H27" s="2"/>
      <c r="I27" s="162" t="e">
        <f t="shared" si="0"/>
        <v>#DIV/0!</v>
      </c>
      <c r="J27" s="162" t="e">
        <f t="shared" si="1"/>
        <v>#DIV/0!</v>
      </c>
      <c r="K27" s="46"/>
    </row>
    <row r="28" spans="1:11" s="44" customFormat="1" ht="12.75" customHeight="1">
      <c r="A28" s="234"/>
      <c r="B28" s="2"/>
      <c r="C28" s="2"/>
      <c r="D28" s="2"/>
      <c r="E28" s="2"/>
      <c r="F28" s="2"/>
      <c r="G28" s="2"/>
      <c r="H28" s="2"/>
      <c r="I28" s="162" t="e">
        <f t="shared" si="0"/>
        <v>#DIV/0!</v>
      </c>
      <c r="J28" s="162" t="e">
        <f t="shared" si="1"/>
        <v>#DIV/0!</v>
      </c>
      <c r="K28" s="46"/>
    </row>
    <row r="29" spans="1:11" s="44" customFormat="1" ht="12.75" customHeight="1">
      <c r="A29" s="234"/>
      <c r="B29" s="2"/>
      <c r="C29" s="2"/>
      <c r="D29" s="2"/>
      <c r="E29" s="2"/>
      <c r="F29" s="2"/>
      <c r="G29" s="2"/>
      <c r="H29" s="2"/>
      <c r="I29" s="162" t="e">
        <f t="shared" si="0"/>
        <v>#DIV/0!</v>
      </c>
      <c r="J29" s="162" t="e">
        <f t="shared" si="1"/>
        <v>#DIV/0!</v>
      </c>
      <c r="K29" s="46"/>
    </row>
    <row r="30" spans="1:11" s="44" customFormat="1" ht="12.75" customHeight="1">
      <c r="A30" s="234"/>
      <c r="B30" s="2"/>
      <c r="C30" s="2"/>
      <c r="D30" s="2"/>
      <c r="E30" s="2"/>
      <c r="F30" s="2"/>
      <c r="G30" s="2"/>
      <c r="H30" s="2"/>
      <c r="I30" s="162" t="e">
        <f t="shared" si="0"/>
        <v>#DIV/0!</v>
      </c>
      <c r="J30" s="162" t="e">
        <f t="shared" si="1"/>
        <v>#DIV/0!</v>
      </c>
      <c r="K30" s="46"/>
    </row>
    <row r="31" spans="1:11" s="44" customFormat="1" ht="24.75" customHeight="1">
      <c r="A31" s="166" t="s">
        <v>98</v>
      </c>
      <c r="B31" s="163">
        <f aca="true" t="shared" si="5" ref="B31:H31">B27+B28+B29+B30</f>
        <v>0</v>
      </c>
      <c r="C31" s="163">
        <f t="shared" si="5"/>
        <v>0</v>
      </c>
      <c r="D31" s="163">
        <f t="shared" si="5"/>
        <v>0</v>
      </c>
      <c r="E31" s="163">
        <f t="shared" si="5"/>
        <v>0</v>
      </c>
      <c r="F31" s="163">
        <f t="shared" si="5"/>
        <v>0</v>
      </c>
      <c r="G31" s="163">
        <f t="shared" si="5"/>
        <v>0</v>
      </c>
      <c r="H31" s="163">
        <f t="shared" si="5"/>
        <v>0</v>
      </c>
      <c r="I31" s="164" t="e">
        <f t="shared" si="0"/>
        <v>#DIV/0!</v>
      </c>
      <c r="J31" s="164" t="e">
        <f t="shared" si="1"/>
        <v>#DIV/0!</v>
      </c>
      <c r="K31" s="167" t="s">
        <v>162</v>
      </c>
    </row>
    <row r="32" spans="1:11" s="44" customFormat="1" ht="12.75" customHeight="1">
      <c r="A32" s="227" t="s">
        <v>176</v>
      </c>
      <c r="B32" s="2"/>
      <c r="C32" s="2"/>
      <c r="D32" s="2"/>
      <c r="E32" s="2"/>
      <c r="F32" s="2"/>
      <c r="G32" s="2"/>
      <c r="H32" s="2"/>
      <c r="I32" s="162" t="e">
        <f t="shared" si="0"/>
        <v>#DIV/0!</v>
      </c>
      <c r="J32" s="162" t="e">
        <f t="shared" si="1"/>
        <v>#DIV/0!</v>
      </c>
      <c r="K32" s="46"/>
    </row>
    <row r="33" spans="1:11" s="44" customFormat="1" ht="12.75" customHeight="1">
      <c r="A33" s="228"/>
      <c r="B33" s="2"/>
      <c r="C33" s="2"/>
      <c r="D33" s="2"/>
      <c r="E33" s="2"/>
      <c r="F33" s="2"/>
      <c r="G33" s="2"/>
      <c r="H33" s="2"/>
      <c r="I33" s="162" t="e">
        <f t="shared" si="0"/>
        <v>#DIV/0!</v>
      </c>
      <c r="J33" s="162" t="e">
        <f t="shared" si="1"/>
        <v>#DIV/0!</v>
      </c>
      <c r="K33" s="46"/>
    </row>
    <row r="34" spans="1:11" s="44" customFormat="1" ht="12.75" customHeight="1">
      <c r="A34" s="228"/>
      <c r="B34" s="2"/>
      <c r="C34" s="2"/>
      <c r="D34" s="2"/>
      <c r="E34" s="2"/>
      <c r="F34" s="2"/>
      <c r="G34" s="2"/>
      <c r="H34" s="2"/>
      <c r="I34" s="162" t="e">
        <f t="shared" si="0"/>
        <v>#DIV/0!</v>
      </c>
      <c r="J34" s="162" t="e">
        <f t="shared" si="1"/>
        <v>#DIV/0!</v>
      </c>
      <c r="K34" s="46"/>
    </row>
    <row r="35" spans="1:11" s="44" customFormat="1" ht="12.75" customHeight="1">
      <c r="A35" s="228"/>
      <c r="B35" s="2"/>
      <c r="C35" s="2"/>
      <c r="D35" s="2"/>
      <c r="E35" s="2"/>
      <c r="F35" s="2"/>
      <c r="G35" s="2"/>
      <c r="H35" s="2"/>
      <c r="I35" s="162" t="e">
        <f t="shared" si="0"/>
        <v>#DIV/0!</v>
      </c>
      <c r="J35" s="162" t="e">
        <f t="shared" si="1"/>
        <v>#DIV/0!</v>
      </c>
      <c r="K35" s="46"/>
    </row>
    <row r="36" spans="1:11" s="44" customFormat="1" ht="12.75" customHeight="1">
      <c r="A36" s="228"/>
      <c r="B36" s="2"/>
      <c r="C36" s="2"/>
      <c r="D36" s="2"/>
      <c r="E36" s="2"/>
      <c r="F36" s="2"/>
      <c r="G36" s="2"/>
      <c r="H36" s="2"/>
      <c r="I36" s="162" t="e">
        <f t="shared" si="0"/>
        <v>#DIV/0!</v>
      </c>
      <c r="J36" s="162" t="e">
        <f t="shared" si="1"/>
        <v>#DIV/0!</v>
      </c>
      <c r="K36" s="46"/>
    </row>
    <row r="37" spans="1:11" s="44" customFormat="1" ht="24.75" customHeight="1">
      <c r="A37" s="166" t="s">
        <v>171</v>
      </c>
      <c r="B37" s="163">
        <f aca="true" t="shared" si="6" ref="B37:H37">B32+B33+B34+B35+B36</f>
        <v>0</v>
      </c>
      <c r="C37" s="163">
        <f t="shared" si="6"/>
        <v>0</v>
      </c>
      <c r="D37" s="163">
        <f t="shared" si="6"/>
        <v>0</v>
      </c>
      <c r="E37" s="163">
        <f t="shared" si="6"/>
        <v>0</v>
      </c>
      <c r="F37" s="163">
        <f t="shared" si="6"/>
        <v>0</v>
      </c>
      <c r="G37" s="163">
        <f t="shared" si="6"/>
        <v>0</v>
      </c>
      <c r="H37" s="163">
        <f t="shared" si="6"/>
        <v>0</v>
      </c>
      <c r="I37" s="164" t="e">
        <f t="shared" si="0"/>
        <v>#DIV/0!</v>
      </c>
      <c r="J37" s="164" t="e">
        <f t="shared" si="1"/>
        <v>#DIV/0!</v>
      </c>
      <c r="K37" s="167" t="s">
        <v>162</v>
      </c>
    </row>
    <row r="38" spans="1:11" ht="11.25">
      <c r="A38" s="227" t="s">
        <v>197</v>
      </c>
      <c r="B38" s="2"/>
      <c r="C38" s="2"/>
      <c r="D38" s="2"/>
      <c r="E38" s="2"/>
      <c r="F38" s="2"/>
      <c r="G38" s="2"/>
      <c r="H38" s="2"/>
      <c r="I38" s="162" t="e">
        <f t="shared" si="0"/>
        <v>#DIV/0!</v>
      </c>
      <c r="J38" s="162" t="e">
        <f t="shared" si="1"/>
        <v>#DIV/0!</v>
      </c>
      <c r="K38" s="46"/>
    </row>
    <row r="39" spans="1:11" ht="11.25">
      <c r="A39" s="228"/>
      <c r="B39" s="2"/>
      <c r="C39" s="2"/>
      <c r="D39" s="2"/>
      <c r="E39" s="2"/>
      <c r="F39" s="2"/>
      <c r="G39" s="2"/>
      <c r="H39" s="2"/>
      <c r="I39" s="162" t="e">
        <f t="shared" si="0"/>
        <v>#DIV/0!</v>
      </c>
      <c r="J39" s="162" t="e">
        <f t="shared" si="1"/>
        <v>#DIV/0!</v>
      </c>
      <c r="K39" s="46"/>
    </row>
    <row r="40" spans="1:11" ht="11.25">
      <c r="A40" s="228"/>
      <c r="B40" s="2"/>
      <c r="C40" s="2"/>
      <c r="D40" s="2"/>
      <c r="E40" s="2"/>
      <c r="F40" s="2"/>
      <c r="G40" s="2"/>
      <c r="H40" s="2"/>
      <c r="I40" s="162" t="e">
        <f t="shared" si="0"/>
        <v>#DIV/0!</v>
      </c>
      <c r="J40" s="162" t="e">
        <f t="shared" si="1"/>
        <v>#DIV/0!</v>
      </c>
      <c r="K40" s="46"/>
    </row>
    <row r="41" spans="1:11" ht="11.25">
      <c r="A41" s="228"/>
      <c r="B41" s="2"/>
      <c r="C41" s="2"/>
      <c r="D41" s="2"/>
      <c r="E41" s="2"/>
      <c r="F41" s="2"/>
      <c r="G41" s="2"/>
      <c r="H41" s="2"/>
      <c r="I41" s="162" t="e">
        <f t="shared" si="0"/>
        <v>#DIV/0!</v>
      </c>
      <c r="J41" s="162" t="e">
        <f t="shared" si="1"/>
        <v>#DIV/0!</v>
      </c>
      <c r="K41" s="46"/>
    </row>
    <row r="42" spans="1:11" ht="11.25">
      <c r="A42" s="228"/>
      <c r="B42" s="2"/>
      <c r="C42" s="2"/>
      <c r="D42" s="2"/>
      <c r="E42" s="2"/>
      <c r="F42" s="2"/>
      <c r="G42" s="2"/>
      <c r="H42" s="2"/>
      <c r="I42" s="162" t="e">
        <f t="shared" si="0"/>
        <v>#DIV/0!</v>
      </c>
      <c r="J42" s="162" t="e">
        <f t="shared" si="1"/>
        <v>#DIV/0!</v>
      </c>
      <c r="K42" s="46"/>
    </row>
    <row r="43" spans="1:11" ht="24.75" customHeight="1">
      <c r="A43" s="166" t="s">
        <v>177</v>
      </c>
      <c r="B43" s="163">
        <f aca="true" t="shared" si="7" ref="B43:H43">B38+B39+B40+B41+B42</f>
        <v>0</v>
      </c>
      <c r="C43" s="163">
        <f t="shared" si="7"/>
        <v>0</v>
      </c>
      <c r="D43" s="163">
        <f t="shared" si="7"/>
        <v>0</v>
      </c>
      <c r="E43" s="163">
        <f t="shared" si="7"/>
        <v>0</v>
      </c>
      <c r="F43" s="163">
        <f t="shared" si="7"/>
        <v>0</v>
      </c>
      <c r="G43" s="163">
        <f t="shared" si="7"/>
        <v>0</v>
      </c>
      <c r="H43" s="163">
        <f t="shared" si="7"/>
        <v>0</v>
      </c>
      <c r="I43" s="164" t="e">
        <f t="shared" si="0"/>
        <v>#DIV/0!</v>
      </c>
      <c r="J43" s="164" t="e">
        <f t="shared" si="1"/>
        <v>#DIV/0!</v>
      </c>
      <c r="K43" s="167" t="s">
        <v>162</v>
      </c>
    </row>
    <row r="44" spans="1:11" s="44" customFormat="1" ht="12.75" customHeight="1">
      <c r="A44" s="227" t="s">
        <v>198</v>
      </c>
      <c r="B44" s="2"/>
      <c r="C44" s="2"/>
      <c r="D44" s="2"/>
      <c r="E44" s="2"/>
      <c r="F44" s="2"/>
      <c r="G44" s="2"/>
      <c r="H44" s="2"/>
      <c r="I44" s="162" t="e">
        <f t="shared" si="0"/>
        <v>#DIV/0!</v>
      </c>
      <c r="J44" s="162" t="e">
        <f t="shared" si="1"/>
        <v>#DIV/0!</v>
      </c>
      <c r="K44" s="46"/>
    </row>
    <row r="45" spans="1:11" s="44" customFormat="1" ht="12.75" customHeight="1">
      <c r="A45" s="234"/>
      <c r="B45" s="2"/>
      <c r="C45" s="2"/>
      <c r="D45" s="2"/>
      <c r="E45" s="2"/>
      <c r="F45" s="2"/>
      <c r="G45" s="2"/>
      <c r="H45" s="2"/>
      <c r="I45" s="162" t="e">
        <f t="shared" si="0"/>
        <v>#DIV/0!</v>
      </c>
      <c r="J45" s="162" t="e">
        <f t="shared" si="1"/>
        <v>#DIV/0!</v>
      </c>
      <c r="K45" s="46"/>
    </row>
    <row r="46" spans="1:11" s="44" customFormat="1" ht="12.75" customHeight="1">
      <c r="A46" s="234"/>
      <c r="B46" s="2"/>
      <c r="C46" s="2"/>
      <c r="D46" s="2"/>
      <c r="E46" s="2"/>
      <c r="F46" s="2"/>
      <c r="G46" s="2"/>
      <c r="H46" s="2"/>
      <c r="I46" s="162" t="e">
        <f t="shared" si="0"/>
        <v>#DIV/0!</v>
      </c>
      <c r="J46" s="162" t="e">
        <f t="shared" si="1"/>
        <v>#DIV/0!</v>
      </c>
      <c r="K46" s="46"/>
    </row>
    <row r="47" spans="1:11" s="44" customFormat="1" ht="12.75" customHeight="1">
      <c r="A47" s="234"/>
      <c r="B47" s="2"/>
      <c r="C47" s="2"/>
      <c r="D47" s="2"/>
      <c r="E47" s="2"/>
      <c r="F47" s="2"/>
      <c r="G47" s="2"/>
      <c r="H47" s="2"/>
      <c r="I47" s="162" t="e">
        <f t="shared" si="0"/>
        <v>#DIV/0!</v>
      </c>
      <c r="J47" s="162" t="e">
        <f t="shared" si="1"/>
        <v>#DIV/0!</v>
      </c>
      <c r="K47" s="46"/>
    </row>
    <row r="48" spans="1:11" s="44" customFormat="1" ht="24.75" customHeight="1">
      <c r="A48" s="166" t="s">
        <v>178</v>
      </c>
      <c r="B48" s="163">
        <f aca="true" t="shared" si="8" ref="B48:H48">B44+B45+B46+B47</f>
        <v>0</v>
      </c>
      <c r="C48" s="163">
        <f t="shared" si="8"/>
        <v>0</v>
      </c>
      <c r="D48" s="163">
        <f t="shared" si="8"/>
        <v>0</v>
      </c>
      <c r="E48" s="163">
        <f t="shared" si="8"/>
        <v>0</v>
      </c>
      <c r="F48" s="163">
        <f t="shared" si="8"/>
        <v>0</v>
      </c>
      <c r="G48" s="163">
        <f t="shared" si="8"/>
        <v>0</v>
      </c>
      <c r="H48" s="163">
        <f t="shared" si="8"/>
        <v>0</v>
      </c>
      <c r="I48" s="164" t="e">
        <f t="shared" si="0"/>
        <v>#DIV/0!</v>
      </c>
      <c r="J48" s="164" t="e">
        <f t="shared" si="1"/>
        <v>#DIV/0!</v>
      </c>
      <c r="K48" s="167" t="s">
        <v>162</v>
      </c>
    </row>
    <row r="49" spans="1:11" s="44" customFormat="1" ht="12.75" customHeight="1">
      <c r="A49" s="227" t="s">
        <v>199</v>
      </c>
      <c r="B49" s="2"/>
      <c r="C49" s="2"/>
      <c r="D49" s="2"/>
      <c r="E49" s="2"/>
      <c r="F49" s="2"/>
      <c r="G49" s="2"/>
      <c r="H49" s="2"/>
      <c r="I49" s="162" t="e">
        <f t="shared" si="0"/>
        <v>#DIV/0!</v>
      </c>
      <c r="J49" s="162" t="e">
        <f t="shared" si="1"/>
        <v>#DIV/0!</v>
      </c>
      <c r="K49" s="46"/>
    </row>
    <row r="50" spans="1:11" s="44" customFormat="1" ht="12.75" customHeight="1">
      <c r="A50" s="234"/>
      <c r="B50" s="2"/>
      <c r="C50" s="2"/>
      <c r="D50" s="2"/>
      <c r="E50" s="2"/>
      <c r="F50" s="2"/>
      <c r="G50" s="2"/>
      <c r="H50" s="2"/>
      <c r="I50" s="162" t="e">
        <f t="shared" si="0"/>
        <v>#DIV/0!</v>
      </c>
      <c r="J50" s="162" t="e">
        <f t="shared" si="1"/>
        <v>#DIV/0!</v>
      </c>
      <c r="K50" s="46"/>
    </row>
    <row r="51" spans="1:11" s="44" customFormat="1" ht="12.75" customHeight="1">
      <c r="A51" s="234"/>
      <c r="B51" s="2"/>
      <c r="C51" s="2"/>
      <c r="D51" s="2"/>
      <c r="E51" s="2"/>
      <c r="F51" s="2"/>
      <c r="G51" s="2"/>
      <c r="H51" s="2"/>
      <c r="I51" s="162" t="e">
        <f t="shared" si="0"/>
        <v>#DIV/0!</v>
      </c>
      <c r="J51" s="162" t="e">
        <f t="shared" si="1"/>
        <v>#DIV/0!</v>
      </c>
      <c r="K51" s="46"/>
    </row>
    <row r="52" spans="1:11" s="44" customFormat="1" ht="12.75" customHeight="1">
      <c r="A52" s="234"/>
      <c r="B52" s="2"/>
      <c r="C52" s="2"/>
      <c r="D52" s="2"/>
      <c r="E52" s="2"/>
      <c r="F52" s="2"/>
      <c r="G52" s="2"/>
      <c r="H52" s="2"/>
      <c r="I52" s="162" t="e">
        <f t="shared" si="0"/>
        <v>#DIV/0!</v>
      </c>
      <c r="J52" s="162" t="e">
        <f t="shared" si="1"/>
        <v>#DIV/0!</v>
      </c>
      <c r="K52" s="46"/>
    </row>
    <row r="53" spans="1:11" s="44" customFormat="1" ht="24.75" customHeight="1">
      <c r="A53" s="166" t="s">
        <v>179</v>
      </c>
      <c r="B53" s="163">
        <f aca="true" t="shared" si="9" ref="B53:H53">B49+B50+B51+B52</f>
        <v>0</v>
      </c>
      <c r="C53" s="163">
        <f t="shared" si="9"/>
        <v>0</v>
      </c>
      <c r="D53" s="163">
        <f t="shared" si="9"/>
        <v>0</v>
      </c>
      <c r="E53" s="163">
        <f t="shared" si="9"/>
        <v>0</v>
      </c>
      <c r="F53" s="163">
        <f t="shared" si="9"/>
        <v>0</v>
      </c>
      <c r="G53" s="163">
        <f t="shared" si="9"/>
        <v>0</v>
      </c>
      <c r="H53" s="163">
        <f t="shared" si="9"/>
        <v>0</v>
      </c>
      <c r="I53" s="164" t="e">
        <f t="shared" si="0"/>
        <v>#DIV/0!</v>
      </c>
      <c r="J53" s="164" t="e">
        <f t="shared" si="1"/>
        <v>#DIV/0!</v>
      </c>
      <c r="K53" s="167" t="s">
        <v>162</v>
      </c>
    </row>
    <row r="54" spans="1:11" ht="11.25">
      <c r="A54" s="227" t="s">
        <v>200</v>
      </c>
      <c r="B54" s="2"/>
      <c r="C54" s="2"/>
      <c r="D54" s="2"/>
      <c r="E54" s="2"/>
      <c r="F54" s="2"/>
      <c r="G54" s="2"/>
      <c r="H54" s="2"/>
      <c r="I54" s="162" t="e">
        <f t="shared" si="0"/>
        <v>#DIV/0!</v>
      </c>
      <c r="J54" s="162" t="e">
        <f t="shared" si="1"/>
        <v>#DIV/0!</v>
      </c>
      <c r="K54" s="46"/>
    </row>
    <row r="55" spans="1:11" s="44" customFormat="1" ht="11.25">
      <c r="A55" s="234"/>
      <c r="B55" s="2"/>
      <c r="C55" s="2"/>
      <c r="D55" s="2"/>
      <c r="E55" s="2"/>
      <c r="F55" s="2"/>
      <c r="G55" s="2"/>
      <c r="H55" s="2"/>
      <c r="I55" s="162" t="e">
        <f t="shared" si="0"/>
        <v>#DIV/0!</v>
      </c>
      <c r="J55" s="162" t="e">
        <f t="shared" si="1"/>
        <v>#DIV/0!</v>
      </c>
      <c r="K55" s="46"/>
    </row>
    <row r="56" spans="1:11" ht="11.25">
      <c r="A56" s="234"/>
      <c r="B56" s="2"/>
      <c r="C56" s="2"/>
      <c r="D56" s="2"/>
      <c r="E56" s="2"/>
      <c r="F56" s="2"/>
      <c r="G56" s="2"/>
      <c r="H56" s="2"/>
      <c r="I56" s="162" t="e">
        <f t="shared" si="0"/>
        <v>#DIV/0!</v>
      </c>
      <c r="J56" s="162" t="e">
        <f t="shared" si="1"/>
        <v>#DIV/0!</v>
      </c>
      <c r="K56" s="46"/>
    </row>
    <row r="57" spans="1:11" ht="11.25">
      <c r="A57" s="234"/>
      <c r="B57" s="2"/>
      <c r="C57" s="2"/>
      <c r="D57" s="2"/>
      <c r="E57" s="2"/>
      <c r="F57" s="2"/>
      <c r="G57" s="2"/>
      <c r="H57" s="2"/>
      <c r="I57" s="162" t="e">
        <f t="shared" si="0"/>
        <v>#DIV/0!</v>
      </c>
      <c r="J57" s="162" t="e">
        <f t="shared" si="1"/>
        <v>#DIV/0!</v>
      </c>
      <c r="K57" s="46"/>
    </row>
    <row r="58" spans="1:11" ht="24.75" customHeight="1">
      <c r="A58" s="166" t="s">
        <v>180</v>
      </c>
      <c r="B58" s="163">
        <f aca="true" t="shared" si="10" ref="B58:H58">B54+B55+B56+B57</f>
        <v>0</v>
      </c>
      <c r="C58" s="163">
        <f t="shared" si="10"/>
        <v>0</v>
      </c>
      <c r="D58" s="163">
        <f t="shared" si="10"/>
        <v>0</v>
      </c>
      <c r="E58" s="163">
        <f t="shared" si="10"/>
        <v>0</v>
      </c>
      <c r="F58" s="163">
        <f t="shared" si="10"/>
        <v>0</v>
      </c>
      <c r="G58" s="163">
        <f t="shared" si="10"/>
        <v>0</v>
      </c>
      <c r="H58" s="163">
        <f t="shared" si="10"/>
        <v>0</v>
      </c>
      <c r="I58" s="164" t="e">
        <f t="shared" si="0"/>
        <v>#DIV/0!</v>
      </c>
      <c r="J58" s="164" t="e">
        <f t="shared" si="1"/>
        <v>#DIV/0!</v>
      </c>
      <c r="K58" s="167" t="s">
        <v>162</v>
      </c>
    </row>
    <row r="59" spans="1:11" ht="11.25">
      <c r="A59" s="227" t="s">
        <v>201</v>
      </c>
      <c r="B59" s="2"/>
      <c r="C59" s="2"/>
      <c r="D59" s="2"/>
      <c r="E59" s="2"/>
      <c r="F59" s="2"/>
      <c r="G59" s="2"/>
      <c r="H59" s="2"/>
      <c r="I59" s="162" t="e">
        <f t="shared" si="0"/>
        <v>#DIV/0!</v>
      </c>
      <c r="J59" s="162" t="e">
        <f t="shared" si="1"/>
        <v>#DIV/0!</v>
      </c>
      <c r="K59" s="46"/>
    </row>
    <row r="60" spans="1:11" ht="11.25">
      <c r="A60" s="234"/>
      <c r="B60" s="2"/>
      <c r="C60" s="2"/>
      <c r="D60" s="2"/>
      <c r="E60" s="2"/>
      <c r="F60" s="2"/>
      <c r="G60" s="2"/>
      <c r="H60" s="2"/>
      <c r="I60" s="162" t="e">
        <f t="shared" si="0"/>
        <v>#DIV/0!</v>
      </c>
      <c r="J60" s="162" t="e">
        <f t="shared" si="1"/>
        <v>#DIV/0!</v>
      </c>
      <c r="K60" s="46"/>
    </row>
    <row r="61" spans="1:11" ht="11.25">
      <c r="A61" s="234"/>
      <c r="B61" s="2"/>
      <c r="C61" s="2"/>
      <c r="D61" s="2"/>
      <c r="E61" s="2"/>
      <c r="F61" s="2"/>
      <c r="G61" s="2"/>
      <c r="H61" s="2"/>
      <c r="I61" s="162" t="e">
        <f t="shared" si="0"/>
        <v>#DIV/0!</v>
      </c>
      <c r="J61" s="162" t="e">
        <f t="shared" si="1"/>
        <v>#DIV/0!</v>
      </c>
      <c r="K61" s="46"/>
    </row>
    <row r="62" spans="1:11" ht="24.75" customHeight="1" thickBot="1">
      <c r="A62" s="175" t="s">
        <v>181</v>
      </c>
      <c r="B62" s="176">
        <f aca="true" t="shared" si="11" ref="B62:H62">B59+B60+B61</f>
        <v>0</v>
      </c>
      <c r="C62" s="176">
        <f t="shared" si="11"/>
        <v>0</v>
      </c>
      <c r="D62" s="176">
        <f t="shared" si="11"/>
        <v>0</v>
      </c>
      <c r="E62" s="176">
        <f t="shared" si="11"/>
        <v>0</v>
      </c>
      <c r="F62" s="176">
        <f t="shared" si="11"/>
        <v>0</v>
      </c>
      <c r="G62" s="176">
        <f t="shared" si="11"/>
        <v>0</v>
      </c>
      <c r="H62" s="176">
        <f t="shared" si="11"/>
        <v>0</v>
      </c>
      <c r="I62" s="177" t="e">
        <f t="shared" si="0"/>
        <v>#DIV/0!</v>
      </c>
      <c r="J62" s="177" t="e">
        <f t="shared" si="1"/>
        <v>#DIV/0!</v>
      </c>
      <c r="K62" s="178" t="s">
        <v>162</v>
      </c>
    </row>
    <row r="63" spans="1:11" ht="27.75" customHeight="1" thickBot="1">
      <c r="A63" s="179" t="s">
        <v>94</v>
      </c>
      <c r="B63" s="180">
        <f aca="true" t="shared" si="12" ref="B63:H63">B11+B20+B26+B31+B37+B43+B48+B53+B58+B62</f>
        <v>0</v>
      </c>
      <c r="C63" s="180">
        <f t="shared" si="12"/>
        <v>0</v>
      </c>
      <c r="D63" s="180">
        <f t="shared" si="12"/>
        <v>0</v>
      </c>
      <c r="E63" s="180">
        <f t="shared" si="12"/>
        <v>0</v>
      </c>
      <c r="F63" s="180">
        <f t="shared" si="12"/>
        <v>0</v>
      </c>
      <c r="G63" s="180">
        <f t="shared" si="12"/>
        <v>0</v>
      </c>
      <c r="H63" s="180">
        <f t="shared" si="12"/>
        <v>0</v>
      </c>
      <c r="I63" s="181" t="e">
        <f t="shared" si="0"/>
        <v>#DIV/0!</v>
      </c>
      <c r="J63" s="181" t="e">
        <f t="shared" si="1"/>
        <v>#DIV/0!</v>
      </c>
      <c r="K63" s="182" t="s">
        <v>163</v>
      </c>
    </row>
    <row r="64" spans="1:11" ht="12.75" customHeight="1">
      <c r="A64" s="232" t="s">
        <v>160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</row>
    <row r="65" spans="1:11" s="44" customFormat="1" ht="12.75" customHeight="1">
      <c r="A65" s="232" t="s">
        <v>168</v>
      </c>
      <c r="B65" s="233"/>
      <c r="C65" s="233"/>
      <c r="D65" s="233"/>
      <c r="E65" s="233"/>
      <c r="F65" s="233"/>
      <c r="G65" s="233"/>
      <c r="H65" s="233"/>
      <c r="I65" s="233"/>
      <c r="J65" s="233"/>
      <c r="K65" s="233"/>
    </row>
    <row r="66" spans="1:11" s="44" customFormat="1" ht="12.75" customHeight="1">
      <c r="A66" s="232" t="s">
        <v>169</v>
      </c>
      <c r="B66" s="233"/>
      <c r="C66" s="233"/>
      <c r="D66" s="233"/>
      <c r="E66" s="233"/>
      <c r="F66" s="233"/>
      <c r="G66" s="233"/>
      <c r="H66" s="233"/>
      <c r="I66" s="233"/>
      <c r="J66" s="233"/>
      <c r="K66" s="233"/>
    </row>
    <row r="67" spans="1:11" s="44" customFormat="1" ht="12.75" customHeight="1">
      <c r="A67" s="168"/>
      <c r="B67" s="169"/>
      <c r="C67" s="169"/>
      <c r="D67" s="169"/>
      <c r="E67" s="193"/>
      <c r="F67" s="169"/>
      <c r="G67" s="169"/>
      <c r="H67" s="169"/>
      <c r="I67" s="169"/>
      <c r="J67" s="169"/>
      <c r="K67" s="169"/>
    </row>
    <row r="68" s="44" customFormat="1" ht="11.25">
      <c r="J68" s="43"/>
    </row>
    <row r="69" spans="1:11" ht="12">
      <c r="A69" s="170" t="s">
        <v>158</v>
      </c>
      <c r="B69" s="170"/>
      <c r="C69" s="170"/>
      <c r="D69" s="170"/>
      <c r="E69" s="170"/>
      <c r="F69" s="170"/>
      <c r="G69" s="170"/>
      <c r="H69" s="170"/>
      <c r="I69" s="171"/>
      <c r="J69" s="170" t="s">
        <v>101</v>
      </c>
      <c r="K69" s="171"/>
    </row>
    <row r="70" spans="1:9" ht="15.75">
      <c r="A70" s="94"/>
      <c r="B70" s="95"/>
      <c r="C70" s="95"/>
      <c r="D70" s="94"/>
      <c r="E70" s="94"/>
      <c r="F70" s="94"/>
      <c r="G70" s="94"/>
      <c r="H70" s="94"/>
      <c r="I70" s="96"/>
    </row>
    <row r="71" spans="1:9" ht="15.75">
      <c r="A71" s="94"/>
      <c r="B71" s="95"/>
      <c r="C71" s="95"/>
      <c r="D71" s="94"/>
      <c r="E71" s="94"/>
      <c r="F71" s="94"/>
      <c r="G71" s="94"/>
      <c r="H71" s="94"/>
      <c r="I71" s="96"/>
    </row>
    <row r="72" spans="1:9" ht="15.75">
      <c r="A72" s="94"/>
      <c r="B72" s="94"/>
      <c r="C72" s="94"/>
      <c r="D72" s="94"/>
      <c r="E72" s="94"/>
      <c r="F72" s="94"/>
      <c r="G72" s="94"/>
      <c r="H72" s="94"/>
      <c r="I72" s="96"/>
    </row>
    <row r="73" spans="1:9" ht="12.75">
      <c r="A73" s="97" t="s">
        <v>102</v>
      </c>
      <c r="B73" s="97"/>
      <c r="C73" s="97"/>
      <c r="D73" s="92"/>
      <c r="E73" s="92"/>
      <c r="F73" s="92"/>
      <c r="G73" s="92"/>
      <c r="H73" s="92"/>
      <c r="I73" s="93"/>
    </row>
    <row r="74" spans="1:9" ht="12.75">
      <c r="A74" s="92"/>
      <c r="B74" s="92"/>
      <c r="C74" s="92"/>
      <c r="D74" s="92"/>
      <c r="E74" s="92"/>
      <c r="F74" s="92"/>
      <c r="G74" s="92"/>
      <c r="H74" s="92"/>
      <c r="I74" s="93"/>
    </row>
    <row r="75" spans="1:9" ht="12.75">
      <c r="A75" s="92"/>
      <c r="B75" s="92"/>
      <c r="C75" s="92"/>
      <c r="D75" s="92"/>
      <c r="E75" s="92"/>
      <c r="F75" s="92"/>
      <c r="G75" s="92"/>
      <c r="H75" s="92"/>
      <c r="I75" s="93"/>
    </row>
    <row r="76" spans="1:12" ht="12.75">
      <c r="A76" s="170" t="s">
        <v>103</v>
      </c>
      <c r="B76" s="170"/>
      <c r="C76" s="170"/>
      <c r="D76" s="170"/>
      <c r="E76" s="170"/>
      <c r="F76" s="170"/>
      <c r="G76" s="170"/>
      <c r="H76" s="170"/>
      <c r="I76" s="171"/>
      <c r="J76" s="170" t="s">
        <v>104</v>
      </c>
      <c r="K76" s="170"/>
      <c r="L76" s="93"/>
    </row>
  </sheetData>
  <sheetProtection/>
  <mergeCells count="17">
    <mergeCell ref="A27:A30"/>
    <mergeCell ref="A2:K2"/>
    <mergeCell ref="A12:A19"/>
    <mergeCell ref="B4:D4"/>
    <mergeCell ref="A4:A5"/>
    <mergeCell ref="A7:A10"/>
    <mergeCell ref="A21:A25"/>
    <mergeCell ref="A32:A36"/>
    <mergeCell ref="E4:K4"/>
    <mergeCell ref="A65:K65"/>
    <mergeCell ref="A66:K66"/>
    <mergeCell ref="A64:K64"/>
    <mergeCell ref="A59:A61"/>
    <mergeCell ref="A38:A42"/>
    <mergeCell ref="A54:A57"/>
    <mergeCell ref="A44:A47"/>
    <mergeCell ref="A49:A52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install</cp:lastModifiedBy>
  <cp:lastPrinted>2013-02-19T18:30:57Z</cp:lastPrinted>
  <dcterms:created xsi:type="dcterms:W3CDTF">2013-01-02T13:01:28Z</dcterms:created>
  <dcterms:modified xsi:type="dcterms:W3CDTF">2013-04-19T10:54:12Z</dcterms:modified>
  <cp:category/>
  <cp:version/>
  <cp:contentType/>
  <cp:contentStatus/>
</cp:coreProperties>
</file>